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Comparable" sheetId="1" r:id="rId1"/>
    <sheet name="Non-Comparabl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<sst xmlns="http://schemas.openxmlformats.org/spreadsheetml/2006/main" count="160" uniqueCount="79">
  <si>
    <t>Program</t>
  </si>
  <si>
    <t>FY 2012</t>
  </si>
  <si>
    <t>Enacted</t>
  </si>
  <si>
    <t>Home &amp; Community-Based Supportive Services</t>
  </si>
  <si>
    <t xml:space="preserve">Congregate Nutrition Services </t>
  </si>
  <si>
    <t xml:space="preserve">Home-Delivered Nutrition Services </t>
  </si>
  <si>
    <t>Nutrition Services Incentive Program</t>
  </si>
  <si>
    <t>Preventive Health Services</t>
  </si>
  <si>
    <t xml:space="preserve">Senior Community Service Employment Program  </t>
  </si>
  <si>
    <t>Native American Nutrition &amp; Supportive Services</t>
  </si>
  <si>
    <t>Aging Network Support Activities</t>
  </si>
  <si>
    <t>Subtotal, Health and Independence</t>
  </si>
  <si>
    <t>Family Caregiver Support Services</t>
  </si>
  <si>
    <t>Native American Caregiver Support Services</t>
  </si>
  <si>
    <t>Alzheimer's Disease Supportive Services Program</t>
  </si>
  <si>
    <t>Lifespan Respite Care</t>
  </si>
  <si>
    <t>Subtotal, Caregiver Services</t>
  </si>
  <si>
    <t>Long-Term Care Ombudsman Program</t>
  </si>
  <si>
    <t>Prevention of Elder Abuse &amp; Neglect</t>
  </si>
  <si>
    <t xml:space="preserve">Senior Medicare Patrol Program  </t>
  </si>
  <si>
    <t xml:space="preserve">Health Care Fraud and Abuse Control 1/  [HCFAC] </t>
  </si>
  <si>
    <t xml:space="preserve">Elder Rights Support Activities  </t>
  </si>
  <si>
    <t>Subtotal, Vulnerable Adults</t>
  </si>
  <si>
    <t>State Councils on Developmental Disabilities</t>
  </si>
  <si>
    <t>Protection and Advocacy</t>
  </si>
  <si>
    <t>University Centers for Excellence in Developmental Disabilities</t>
  </si>
  <si>
    <t>Projects of National Significance</t>
  </si>
  <si>
    <t>Subtotal, Developmental Disabilities</t>
  </si>
  <si>
    <t>Consumer Information, Access &amp; Outreach</t>
  </si>
  <si>
    <t xml:space="preserve">Aging and Disability Resource Centers  (Discretionary) </t>
  </si>
  <si>
    <t>Aging and Disability Resource Centers [ACA]</t>
  </si>
  <si>
    <t>Voting Access for People with Disabilities (HAVA)</t>
  </si>
  <si>
    <t xml:space="preserve">State Health Insurance Assistance Program  </t>
  </si>
  <si>
    <t>Subtotal, Consumer Information, Access &amp; Outreach</t>
  </si>
  <si>
    <t>Program Administration 2/</t>
  </si>
  <si>
    <t>Taxpayer Relief Act</t>
  </si>
  <si>
    <t>Subtotal, Program Level</t>
  </si>
  <si>
    <t>HCFAC Wedge Funds 1/</t>
  </si>
  <si>
    <t>Total, Discretionary Budget Authority</t>
  </si>
  <si>
    <t>FY 2013</t>
  </si>
  <si>
    <t>Annual CR</t>
  </si>
  <si>
    <t>President's Budget</t>
  </si>
  <si>
    <t>FY 2014</t>
  </si>
  <si>
    <t>FY 2014 +/- FY 2012</t>
  </si>
  <si>
    <t>TBD</t>
  </si>
  <si>
    <t>All Purpose Table</t>
  </si>
  <si>
    <t>Administration for Community Living</t>
  </si>
  <si>
    <t>(dollars in thousands)</t>
  </si>
  <si>
    <t>Medicare Improvements for Patients and Providers Act (MIPPA)</t>
  </si>
  <si>
    <t>Developmental Disabilities Programs</t>
  </si>
  <si>
    <t>Protection of Vulnerable Adults</t>
  </si>
  <si>
    <t>Caregiver Services</t>
  </si>
  <si>
    <t>Health and Independence</t>
  </si>
  <si>
    <t>Less: Funds From Mandatory Sources</t>
  </si>
  <si>
    <t>State Health Insurance Assistance Programs [TRA]</t>
  </si>
  <si>
    <t>Aging and Disability Resource Centers [TRA]</t>
  </si>
  <si>
    <t>Area Agencies on Aging [TRA]</t>
  </si>
  <si>
    <t>National Center for Benefits Outreach Enrollment [TRA]</t>
  </si>
  <si>
    <t xml:space="preserve">ACA Direct Appropriations </t>
  </si>
  <si>
    <t>1/ $10,710,000 is a placeholder amount for FY 2014. The Secretary and Attorney General will determine the final amount.</t>
  </si>
  <si>
    <t>2/ Includes comparable transfers in FY 2012 of $1,264,109 for funds from OS for the Office of Disability, $4,982,000</t>
  </si>
  <si>
    <t xml:space="preserve"> from ACF for the Administration on Developmental Disabilities, and $249,000 from CDC for the Paralysis Resource Center.</t>
  </si>
  <si>
    <t>N/A</t>
  </si>
  <si>
    <t>Prevention &amp; Public Health Fund (ACA) 3/</t>
  </si>
  <si>
    <t>Chronic Disease Self-Management Education [PPHF]  3/</t>
  </si>
  <si>
    <t>Alzheimer's Disease Initiative -- Services  [PPHF] 3/</t>
  </si>
  <si>
    <t>Alzheimer's Disease Initiative--Communications Campaign [PPHF] 3/</t>
  </si>
  <si>
    <t>Adult Protective Services 4/</t>
  </si>
  <si>
    <t>National Clearinghouse for Long-Term Care Information 5/</t>
  </si>
  <si>
    <t>Paralysis Resource Center 6/</t>
  </si>
  <si>
    <t xml:space="preserve">5/ Funding for this program was provided by the Affordable Care Act in FY 2012 and FY 2013, but unobligated balances were rescinded </t>
  </si>
  <si>
    <t>by the Taxpayer Relief Act in FY 2013 (save for obligations through January 3, 2013). The FY 2014 request is for discretionary funding.</t>
  </si>
  <si>
    <t xml:space="preserve">4/ Funding for this activity was provided from the Prevention and Public Health Fund in FY 2012. The FY 2014 request is for </t>
  </si>
  <si>
    <t>discretionary funding.</t>
  </si>
  <si>
    <t xml:space="preserve">6/ Funding for this program was provided to the Centers for Disease Control and Prevention in FY 2012 and FY 2013. It is proposed </t>
  </si>
  <si>
    <t>for transfer to ACL in FY 2014.</t>
  </si>
  <si>
    <t>3/ The FY 2013 Prevention Fund Resources are reflected in the Office of the Secretary</t>
  </si>
  <si>
    <t>Administration for Community Living  Non-Comparable Display</t>
  </si>
  <si>
    <t>2/ Includes comparable transfers in FY 2012 of $1,264,000 for funds from OS for the Office of Disability, $4,982,000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</si>
</sst>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#,###,;#,###,;_(* &quot;--&quot;_);_(@_)"/>
    <numFmt numFmtId="166" formatCode="#,###,;\(#,###,\);_(* &quot;-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Accounting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2" fillId="33" borderId="12" xfId="56" applyFont="1" applyFill="1" applyBorder="1">
      <alignment/>
      <protection/>
    </xf>
    <xf numFmtId="0" fontId="4" fillId="33" borderId="11" xfId="56" applyFont="1" applyFill="1" applyBorder="1">
      <alignment/>
      <protection/>
    </xf>
    <xf numFmtId="0" fontId="2" fillId="33" borderId="13" xfId="56" applyFont="1" applyFill="1" applyBorder="1">
      <alignment/>
      <protection/>
    </xf>
    <xf numFmtId="164" fontId="2" fillId="33" borderId="11" xfId="56" applyNumberFormat="1" applyFont="1" applyFill="1" applyBorder="1" applyAlignment="1">
      <alignment horizontal="left" indent="1"/>
      <protection/>
    </xf>
    <xf numFmtId="165" fontId="2" fillId="33" borderId="11" xfId="45" applyNumberFormat="1" applyFont="1" applyFill="1" applyBorder="1" applyAlignment="1">
      <alignment/>
    </xf>
    <xf numFmtId="165" fontId="2" fillId="33" borderId="11" xfId="44" applyNumberFormat="1" applyFont="1" applyFill="1" applyBorder="1" applyAlignment="1">
      <alignment/>
    </xf>
    <xf numFmtId="165" fontId="5" fillId="33" borderId="11" xfId="44" applyNumberFormat="1" applyFont="1" applyFill="1" applyBorder="1" applyAlignment="1">
      <alignment/>
    </xf>
    <xf numFmtId="164" fontId="2" fillId="33" borderId="11" xfId="56" applyNumberFormat="1" applyFont="1" applyFill="1" applyBorder="1" applyAlignment="1">
      <alignment horizontal="left" indent="2"/>
      <protection/>
    </xf>
    <xf numFmtId="165" fontId="2" fillId="33" borderId="13" xfId="44" applyNumberFormat="1" applyFont="1" applyFill="1" applyBorder="1" applyAlignment="1">
      <alignment/>
    </xf>
    <xf numFmtId="0" fontId="2" fillId="33" borderId="11" xfId="56" applyFont="1" applyFill="1" applyBorder="1">
      <alignment/>
      <protection/>
    </xf>
    <xf numFmtId="165" fontId="2" fillId="33" borderId="13" xfId="56" applyNumberFormat="1" applyFont="1" applyFill="1" applyBorder="1">
      <alignment/>
      <protection/>
    </xf>
    <xf numFmtId="165" fontId="2" fillId="33" borderId="13" xfId="45" applyNumberFormat="1" applyFont="1" applyFill="1" applyBorder="1" applyAlignment="1">
      <alignment/>
    </xf>
    <xf numFmtId="165" fontId="5" fillId="33" borderId="13" xfId="45" applyNumberFormat="1" applyFont="1" applyFill="1" applyBorder="1" applyAlignment="1">
      <alignment/>
    </xf>
    <xf numFmtId="164" fontId="2" fillId="33" borderId="11" xfId="56" applyNumberFormat="1" applyFont="1" applyFill="1" applyBorder="1" applyAlignment="1">
      <alignment horizontal="left"/>
      <protection/>
    </xf>
    <xf numFmtId="164" fontId="4" fillId="33" borderId="14" xfId="0" applyNumberFormat="1" applyFont="1" applyFill="1" applyBorder="1" applyAlignment="1">
      <alignment horizontal="left" indent="1"/>
    </xf>
    <xf numFmtId="165" fontId="4" fillId="33" borderId="14" xfId="45" applyNumberFormat="1" applyFont="1" applyFill="1" applyBorder="1" applyAlignment="1">
      <alignment/>
    </xf>
    <xf numFmtId="164" fontId="4" fillId="33" borderId="14" xfId="56" applyNumberFormat="1" applyFont="1" applyFill="1" applyBorder="1" applyAlignment="1">
      <alignment horizontal="left"/>
      <protection/>
    </xf>
    <xf numFmtId="165" fontId="5" fillId="33" borderId="11" xfId="45" applyNumberFormat="1" applyFont="1" applyFill="1" applyBorder="1" applyAlignment="1">
      <alignment/>
    </xf>
    <xf numFmtId="165" fontId="2" fillId="33" borderId="11" xfId="45" applyNumberFormat="1" applyFont="1" applyFill="1" applyBorder="1" applyAlignment="1">
      <alignment horizontal="right"/>
    </xf>
    <xf numFmtId="166" fontId="2" fillId="33" borderId="11" xfId="45" applyNumberFormat="1" applyFont="1" applyFill="1" applyBorder="1" applyAlignment="1">
      <alignment/>
    </xf>
    <xf numFmtId="166" fontId="4" fillId="33" borderId="14" xfId="45" applyNumberFormat="1" applyFont="1" applyFill="1" applyBorder="1" applyAlignment="1">
      <alignment/>
    </xf>
    <xf numFmtId="165" fontId="2" fillId="33" borderId="11" xfId="44" applyNumberFormat="1" applyFont="1" applyFill="1" applyBorder="1" applyAlignment="1">
      <alignment horizontal="right"/>
    </xf>
    <xf numFmtId="166" fontId="5" fillId="33" borderId="11" xfId="45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2" fillId="33" borderId="0" xfId="56" applyNumberFormat="1" applyFont="1" applyFill="1" applyBorder="1" applyAlignment="1">
      <alignment horizontal="left" indent="1"/>
      <protection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2" fillId="33" borderId="0" xfId="56" applyNumberFormat="1" applyFont="1" applyFill="1" applyBorder="1" applyAlignment="1">
      <alignment horizontal="left" indent="1"/>
      <protection/>
    </xf>
    <xf numFmtId="164" fontId="2" fillId="33" borderId="15" xfId="56" applyNumberFormat="1" applyFont="1" applyFill="1" applyBorder="1" applyAlignment="1">
      <alignment horizontal="left" indent="2"/>
      <protection/>
    </xf>
    <xf numFmtId="165" fontId="2" fillId="33" borderId="16" xfId="45" applyNumberFormat="1" applyFont="1" applyFill="1" applyBorder="1" applyAlignment="1">
      <alignment/>
    </xf>
    <xf numFmtId="0" fontId="4" fillId="33" borderId="10" xfId="56" applyFont="1" applyFill="1" applyBorder="1">
      <alignment/>
      <protection/>
    </xf>
    <xf numFmtId="165" fontId="6" fillId="33" borderId="12" xfId="44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Border="1" applyAlignment="1">
      <alignment/>
    </xf>
    <xf numFmtId="165" fontId="6" fillId="33" borderId="13" xfId="44" applyNumberFormat="1" applyFont="1" applyFill="1" applyBorder="1" applyAlignment="1">
      <alignment/>
    </xf>
    <xf numFmtId="0" fontId="0" fillId="0" borderId="0" xfId="0" applyBorder="1" applyAlignment="1">
      <alignment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Y 2008 Exhibit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Y 2008 Exhibi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60.140625" style="0" bestFit="1" customWidth="1"/>
    <col min="2" max="4" width="10.7109375" style="0" customWidth="1"/>
    <col min="5" max="5" width="12.7109375" style="0" customWidth="1"/>
    <col min="6" max="6" width="10.00390625" style="0" bestFit="1" customWidth="1"/>
  </cols>
  <sheetData>
    <row r="1" spans="1:5" ht="15.75">
      <c r="A1" s="39" t="s">
        <v>45</v>
      </c>
      <c r="B1" s="39"/>
      <c r="C1" s="39"/>
      <c r="D1" s="39"/>
      <c r="E1" s="39"/>
    </row>
    <row r="2" spans="1:5" ht="15.75">
      <c r="A2" s="40" t="s">
        <v>46</v>
      </c>
      <c r="B2" s="40"/>
      <c r="C2" s="40"/>
      <c r="D2" s="40"/>
      <c r="E2" s="40"/>
    </row>
    <row r="3" spans="1:5" ht="15">
      <c r="A3" s="41" t="s">
        <v>47</v>
      </c>
      <c r="B3" s="41"/>
      <c r="C3" s="41"/>
      <c r="D3" s="41"/>
      <c r="E3" s="41"/>
    </row>
    <row r="4" spans="1:5" ht="15">
      <c r="A4" s="28"/>
      <c r="B4" s="28"/>
      <c r="C4" s="28"/>
      <c r="D4" s="28"/>
      <c r="E4" s="28"/>
    </row>
    <row r="5" spans="1:5" ht="15">
      <c r="A5" s="44" t="s">
        <v>0</v>
      </c>
      <c r="B5" s="1" t="s">
        <v>1</v>
      </c>
      <c r="C5" s="1" t="s">
        <v>39</v>
      </c>
      <c r="D5" s="42" t="s">
        <v>42</v>
      </c>
      <c r="E5" s="43"/>
    </row>
    <row r="6" spans="1:5" ht="15">
      <c r="A6" s="45"/>
      <c r="B6" s="44" t="s">
        <v>2</v>
      </c>
      <c r="C6" s="44" t="s">
        <v>40</v>
      </c>
      <c r="D6" s="44" t="s">
        <v>41</v>
      </c>
      <c r="E6" s="44" t="s">
        <v>43</v>
      </c>
    </row>
    <row r="7" spans="1:5" ht="15">
      <c r="A7" s="45"/>
      <c r="B7" s="47"/>
      <c r="C7" s="47"/>
      <c r="D7" s="47"/>
      <c r="E7" s="47"/>
    </row>
    <row r="8" spans="1:5" ht="15">
      <c r="A8" s="46"/>
      <c r="B8" s="48"/>
      <c r="C8" s="48"/>
      <c r="D8" s="48"/>
      <c r="E8" s="48"/>
    </row>
    <row r="9" spans="1:5" ht="15.75">
      <c r="A9" s="2"/>
      <c r="B9" s="3"/>
      <c r="C9" s="3"/>
      <c r="D9" s="3"/>
      <c r="E9" s="3"/>
    </row>
    <row r="10" spans="1:5" ht="15">
      <c r="A10" s="4" t="s">
        <v>52</v>
      </c>
      <c r="B10" s="5"/>
      <c r="C10" s="5"/>
      <c r="D10" s="5"/>
      <c r="E10" s="5"/>
    </row>
    <row r="11" spans="1:5" ht="15">
      <c r="A11" s="6" t="s">
        <v>3</v>
      </c>
      <c r="B11" s="7">
        <f>D11</f>
        <v>366916000</v>
      </c>
      <c r="C11" s="7">
        <v>369162000</v>
      </c>
      <c r="D11" s="7">
        <v>366916000</v>
      </c>
      <c r="E11" s="7">
        <f>D11-B11</f>
        <v>0</v>
      </c>
    </row>
    <row r="12" spans="1:5" ht="15">
      <c r="A12" s="6" t="s">
        <v>4</v>
      </c>
      <c r="B12" s="7">
        <f aca="true" t="shared" si="0" ref="B12:B18">D12</f>
        <v>439070000</v>
      </c>
      <c r="C12" s="7">
        <v>441757000</v>
      </c>
      <c r="D12" s="8">
        <v>439070000</v>
      </c>
      <c r="E12" s="7">
        <f aca="true" t="shared" si="1" ref="E12:E18">D12-B12</f>
        <v>0</v>
      </c>
    </row>
    <row r="13" spans="1:5" ht="15">
      <c r="A13" s="6" t="s">
        <v>5</v>
      </c>
      <c r="B13" s="7">
        <f t="shared" si="0"/>
        <v>216830000</v>
      </c>
      <c r="C13" s="7">
        <v>218157000</v>
      </c>
      <c r="D13" s="8">
        <v>216830000</v>
      </c>
      <c r="E13" s="7">
        <f t="shared" si="1"/>
        <v>0</v>
      </c>
    </row>
    <row r="14" spans="1:5" ht="15">
      <c r="A14" s="6" t="s">
        <v>6</v>
      </c>
      <c r="B14" s="7">
        <f t="shared" si="0"/>
        <v>160389000</v>
      </c>
      <c r="C14" s="7">
        <v>161371000</v>
      </c>
      <c r="D14" s="8">
        <v>160389000</v>
      </c>
      <c r="E14" s="7">
        <f t="shared" si="1"/>
        <v>0</v>
      </c>
    </row>
    <row r="15" spans="1:5" ht="15">
      <c r="A15" s="6" t="s">
        <v>7</v>
      </c>
      <c r="B15" s="7">
        <f t="shared" si="0"/>
        <v>20944000</v>
      </c>
      <c r="C15" s="7">
        <v>21073000</v>
      </c>
      <c r="D15" s="8">
        <v>20944000</v>
      </c>
      <c r="E15" s="7">
        <f t="shared" si="1"/>
        <v>0</v>
      </c>
    </row>
    <row r="16" spans="1:5" ht="15">
      <c r="A16" s="6" t="s">
        <v>64</v>
      </c>
      <c r="B16" s="8">
        <v>10000000</v>
      </c>
      <c r="C16" s="24" t="s">
        <v>62</v>
      </c>
      <c r="D16" s="8">
        <v>10000000</v>
      </c>
      <c r="E16" s="7">
        <f>D16-B16</f>
        <v>0</v>
      </c>
    </row>
    <row r="17" spans="1:5" ht="15">
      <c r="A17" s="6" t="s">
        <v>8</v>
      </c>
      <c r="B17" s="8">
        <v>448251201</v>
      </c>
      <c r="C17" s="7">
        <v>450994000</v>
      </c>
      <c r="D17" s="8">
        <v>380000000</v>
      </c>
      <c r="E17" s="22">
        <f>D17-B17</f>
        <v>-68251201</v>
      </c>
    </row>
    <row r="18" spans="1:5" ht="15">
      <c r="A18" s="6" t="s">
        <v>9</v>
      </c>
      <c r="B18" s="7">
        <f t="shared" si="0"/>
        <v>27601000</v>
      </c>
      <c r="C18" s="7">
        <v>27770000</v>
      </c>
      <c r="D18" s="8">
        <v>27601000</v>
      </c>
      <c r="E18" s="7">
        <f t="shared" si="1"/>
        <v>0</v>
      </c>
    </row>
    <row r="19" spans="1:6" ht="16.5">
      <c r="A19" s="6" t="s">
        <v>10</v>
      </c>
      <c r="B19" s="9">
        <v>7873000</v>
      </c>
      <c r="C19" s="20">
        <v>7921000</v>
      </c>
      <c r="D19" s="9">
        <v>7873000</v>
      </c>
      <c r="E19" s="20">
        <f>D19-B19</f>
        <v>0</v>
      </c>
      <c r="F19" s="26"/>
    </row>
    <row r="20" spans="1:8" ht="15">
      <c r="A20" s="10" t="s">
        <v>11</v>
      </c>
      <c r="B20" s="7">
        <f>SUM(B11:B19)</f>
        <v>1697874201</v>
      </c>
      <c r="C20" s="7">
        <f>SUM(C11:C19)</f>
        <v>1698205000</v>
      </c>
      <c r="D20" s="7">
        <f>SUM(D11:D19)</f>
        <v>1629623000</v>
      </c>
      <c r="E20" s="22">
        <f>E11+E12+E14+E15+E17+E18+E19+E13</f>
        <v>-68251201</v>
      </c>
      <c r="F20" s="26"/>
      <c r="G20" s="26"/>
      <c r="H20" s="26"/>
    </row>
    <row r="21" spans="1:6" ht="15">
      <c r="A21" s="6"/>
      <c r="B21" s="11"/>
      <c r="C21" s="11"/>
      <c r="D21" s="11"/>
      <c r="E21" s="11"/>
      <c r="F21" s="26"/>
    </row>
    <row r="22" spans="1:5" ht="15">
      <c r="A22" s="4" t="s">
        <v>51</v>
      </c>
      <c r="B22" s="11"/>
      <c r="C22" s="11"/>
      <c r="D22" s="11"/>
      <c r="E22" s="11"/>
    </row>
    <row r="23" spans="1:5" ht="15">
      <c r="A23" s="6" t="s">
        <v>12</v>
      </c>
      <c r="B23" s="7">
        <v>153621000</v>
      </c>
      <c r="C23" s="7">
        <v>154561000</v>
      </c>
      <c r="D23" s="7">
        <v>153621000</v>
      </c>
      <c r="E23" s="7">
        <v>0</v>
      </c>
    </row>
    <row r="24" spans="1:5" ht="15">
      <c r="A24" s="6" t="s">
        <v>13</v>
      </c>
      <c r="B24" s="8">
        <v>6364000</v>
      </c>
      <c r="C24" s="7">
        <v>6403000</v>
      </c>
      <c r="D24" s="8">
        <v>6364000</v>
      </c>
      <c r="E24" s="7">
        <v>0</v>
      </c>
    </row>
    <row r="25" spans="1:5" ht="15">
      <c r="A25" s="6" t="s">
        <v>14</v>
      </c>
      <c r="B25" s="8">
        <v>4010000</v>
      </c>
      <c r="C25" s="7">
        <v>4035000</v>
      </c>
      <c r="D25" s="8">
        <v>9537000</v>
      </c>
      <c r="E25" s="7">
        <f>D25-B25</f>
        <v>5527000</v>
      </c>
    </row>
    <row r="26" spans="1:5" ht="15">
      <c r="A26" s="6" t="s">
        <v>65</v>
      </c>
      <c r="B26" s="8">
        <v>0</v>
      </c>
      <c r="C26" s="24" t="s">
        <v>62</v>
      </c>
      <c r="D26" s="8">
        <v>10500000</v>
      </c>
      <c r="E26" s="7">
        <f>D26-B26</f>
        <v>10500000</v>
      </c>
    </row>
    <row r="27" spans="1:5" ht="16.5">
      <c r="A27" s="6" t="s">
        <v>15</v>
      </c>
      <c r="B27" s="9">
        <v>2490000</v>
      </c>
      <c r="C27" s="20">
        <v>2506000</v>
      </c>
      <c r="D27" s="9">
        <v>2490000</v>
      </c>
      <c r="E27" s="20">
        <v>0</v>
      </c>
    </row>
    <row r="28" spans="1:6" ht="15">
      <c r="A28" s="10" t="s">
        <v>16</v>
      </c>
      <c r="B28" s="7">
        <f>SUM(B23:B27)</f>
        <v>166485000</v>
      </c>
      <c r="C28" s="7">
        <f>SUM(C23:C27)</f>
        <v>167505000</v>
      </c>
      <c r="D28" s="7">
        <f>SUM(D23:D27)</f>
        <v>182512000</v>
      </c>
      <c r="E28" s="7">
        <f>SUM(E23:E27)</f>
        <v>16027000</v>
      </c>
      <c r="F28" s="26"/>
    </row>
    <row r="29" spans="1:5" ht="15">
      <c r="A29" s="12"/>
      <c r="B29" s="13"/>
      <c r="C29" s="13"/>
      <c r="D29" s="13"/>
      <c r="E29" s="13"/>
    </row>
    <row r="30" spans="1:5" ht="15">
      <c r="A30" s="4" t="s">
        <v>50</v>
      </c>
      <c r="B30" s="11"/>
      <c r="C30" s="11"/>
      <c r="D30" s="11"/>
      <c r="E30" s="11"/>
    </row>
    <row r="31" spans="1:5" ht="15">
      <c r="A31" s="6" t="s">
        <v>67</v>
      </c>
      <c r="B31" s="7">
        <v>6000000</v>
      </c>
      <c r="C31" s="21" t="s">
        <v>44</v>
      </c>
      <c r="D31" s="7">
        <v>8000000</v>
      </c>
      <c r="E31" s="7">
        <f>D31-B31</f>
        <v>2000000</v>
      </c>
    </row>
    <row r="32" spans="1:5" ht="15">
      <c r="A32" s="6" t="s">
        <v>17</v>
      </c>
      <c r="B32" s="8">
        <v>16761000</v>
      </c>
      <c r="C32" s="8">
        <v>16864000</v>
      </c>
      <c r="D32" s="8">
        <v>16761000</v>
      </c>
      <c r="E32" s="7">
        <v>0</v>
      </c>
    </row>
    <row r="33" spans="1:5" ht="15">
      <c r="A33" s="6" t="s">
        <v>18</v>
      </c>
      <c r="B33" s="8">
        <v>5036000</v>
      </c>
      <c r="C33" s="8">
        <v>5067000</v>
      </c>
      <c r="D33" s="8">
        <v>5036000</v>
      </c>
      <c r="E33" s="7">
        <v>0</v>
      </c>
    </row>
    <row r="34" spans="1:5" ht="15">
      <c r="A34" s="6" t="s">
        <v>19</v>
      </c>
      <c r="B34" s="8">
        <v>9402000</v>
      </c>
      <c r="C34" s="8">
        <v>9460000</v>
      </c>
      <c r="D34" s="8">
        <v>9402000</v>
      </c>
      <c r="E34" s="7">
        <v>0</v>
      </c>
    </row>
    <row r="35" spans="1:5" ht="15">
      <c r="A35" s="6" t="s">
        <v>20</v>
      </c>
      <c r="B35" s="8">
        <v>10710000</v>
      </c>
      <c r="C35" s="8">
        <v>10709503</v>
      </c>
      <c r="D35" s="8">
        <v>10710000</v>
      </c>
      <c r="E35" s="7">
        <v>0</v>
      </c>
    </row>
    <row r="36" spans="1:5" ht="16.5">
      <c r="A36" s="6" t="s">
        <v>21</v>
      </c>
      <c r="B36" s="9">
        <v>4088000</v>
      </c>
      <c r="C36" s="9">
        <v>4113000</v>
      </c>
      <c r="D36" s="9">
        <v>4088000</v>
      </c>
      <c r="E36" s="20">
        <v>0</v>
      </c>
    </row>
    <row r="37" spans="1:5" ht="15">
      <c r="A37" s="10" t="s">
        <v>22</v>
      </c>
      <c r="B37" s="7">
        <f>B31+B32+B33+B34+B36+B35</f>
        <v>51997000</v>
      </c>
      <c r="C37" s="7">
        <f>SUM(C31:C36)</f>
        <v>46213503</v>
      </c>
      <c r="D37" s="7">
        <f>D31+D32+D33+D34+D36+D35</f>
        <v>53997000</v>
      </c>
      <c r="E37" s="7">
        <f>E31+E32+E33+E34+E36+E35</f>
        <v>2000000</v>
      </c>
    </row>
    <row r="38" spans="1:5" ht="15">
      <c r="A38" s="10"/>
      <c r="B38" s="14"/>
      <c r="C38" s="14"/>
      <c r="D38" s="14"/>
      <c r="E38" s="14"/>
    </row>
    <row r="39" spans="1:5" ht="15">
      <c r="A39" s="4" t="s">
        <v>49</v>
      </c>
      <c r="B39" s="14"/>
      <c r="C39" s="14"/>
      <c r="D39" s="14"/>
      <c r="E39" s="14"/>
    </row>
    <row r="40" spans="1:6" ht="15">
      <c r="A40" s="6" t="s">
        <v>23</v>
      </c>
      <c r="B40" s="14">
        <v>74774000</v>
      </c>
      <c r="C40" s="14">
        <v>75232000</v>
      </c>
      <c r="D40" s="14">
        <v>74774000</v>
      </c>
      <c r="E40" s="14">
        <v>0</v>
      </c>
      <c r="F40" s="26"/>
    </row>
    <row r="41" spans="1:5" ht="15">
      <c r="A41" s="6" t="s">
        <v>24</v>
      </c>
      <c r="B41" s="14">
        <v>40865000</v>
      </c>
      <c r="C41" s="14">
        <v>41115000</v>
      </c>
      <c r="D41" s="14">
        <v>40865000</v>
      </c>
      <c r="E41" s="14">
        <v>0</v>
      </c>
    </row>
    <row r="42" spans="1:5" ht="15">
      <c r="A42" s="6" t="s">
        <v>25</v>
      </c>
      <c r="B42" s="14">
        <v>38792000</v>
      </c>
      <c r="C42" s="14">
        <v>39029000</v>
      </c>
      <c r="D42" s="14">
        <v>38792000</v>
      </c>
      <c r="E42" s="14">
        <v>0</v>
      </c>
    </row>
    <row r="43" spans="1:5" ht="16.5">
      <c r="A43" s="6" t="s">
        <v>26</v>
      </c>
      <c r="B43" s="15">
        <v>8317000</v>
      </c>
      <c r="C43" s="15">
        <v>8368000</v>
      </c>
      <c r="D43" s="15">
        <v>8317000</v>
      </c>
      <c r="E43" s="15">
        <v>0</v>
      </c>
    </row>
    <row r="44" spans="1:6" ht="15">
      <c r="A44" s="10" t="s">
        <v>27</v>
      </c>
      <c r="B44" s="14">
        <f>SUM(B40:B43)</f>
        <v>162748000</v>
      </c>
      <c r="C44" s="14">
        <f>SUM(C40:C43)</f>
        <v>163744000</v>
      </c>
      <c r="D44" s="14">
        <f>SUM(D40:D43)</f>
        <v>162748000</v>
      </c>
      <c r="E44" s="14">
        <f>SUM(E40:E43)</f>
        <v>0</v>
      </c>
      <c r="F44" s="26"/>
    </row>
    <row r="45" spans="1:5" s="38" customFormat="1" ht="15">
      <c r="A45" s="10"/>
      <c r="B45" s="14"/>
      <c r="C45" s="14"/>
      <c r="D45" s="14"/>
      <c r="E45" s="14"/>
    </row>
    <row r="46" spans="1:5" ht="15">
      <c r="A46" s="4" t="s">
        <v>28</v>
      </c>
      <c r="B46" s="37"/>
      <c r="C46" s="37"/>
      <c r="D46" s="37"/>
      <c r="E46" s="37"/>
    </row>
    <row r="47" spans="1:5" ht="15">
      <c r="A47" s="6" t="s">
        <v>29</v>
      </c>
      <c r="B47" s="7">
        <v>6457000</v>
      </c>
      <c r="C47" s="7">
        <v>6497000</v>
      </c>
      <c r="D47" s="7">
        <v>0</v>
      </c>
      <c r="E47" s="22">
        <f>D47-B47</f>
        <v>-6457000</v>
      </c>
    </row>
    <row r="48" spans="1:5" ht="15">
      <c r="A48" s="6" t="s">
        <v>30</v>
      </c>
      <c r="B48" s="7">
        <v>10000000</v>
      </c>
      <c r="C48" s="7">
        <v>10000000</v>
      </c>
      <c r="D48" s="7">
        <v>10000000</v>
      </c>
      <c r="E48" s="7">
        <f aca="true" t="shared" si="2" ref="E48:E53">D48-B48</f>
        <v>0</v>
      </c>
    </row>
    <row r="49" spans="1:5" ht="15">
      <c r="A49" s="6" t="s">
        <v>31</v>
      </c>
      <c r="B49" s="7">
        <v>5235000</v>
      </c>
      <c r="C49" s="7">
        <v>5267000</v>
      </c>
      <c r="D49" s="7">
        <v>5235000</v>
      </c>
      <c r="E49" s="7">
        <v>0</v>
      </c>
    </row>
    <row r="50" spans="1:5" ht="15">
      <c r="A50" s="6" t="s">
        <v>66</v>
      </c>
      <c r="B50" s="7">
        <v>4000000</v>
      </c>
      <c r="C50" s="24" t="s">
        <v>62</v>
      </c>
      <c r="D50" s="7">
        <v>4200000</v>
      </c>
      <c r="E50" s="7">
        <f>D50-B50</f>
        <v>200000</v>
      </c>
    </row>
    <row r="51" spans="1:5" ht="15">
      <c r="A51" s="6" t="s">
        <v>32</v>
      </c>
      <c r="B51" s="8">
        <v>52115000</v>
      </c>
      <c r="C51" s="7">
        <v>52434000</v>
      </c>
      <c r="D51" s="8">
        <v>52115000</v>
      </c>
      <c r="E51" s="7">
        <f t="shared" si="2"/>
        <v>0</v>
      </c>
    </row>
    <row r="52" spans="1:5" ht="15">
      <c r="A52" s="6" t="s">
        <v>68</v>
      </c>
      <c r="B52" s="8">
        <v>3000000</v>
      </c>
      <c r="C52" s="24">
        <v>86000</v>
      </c>
      <c r="D52" s="8">
        <v>3000000</v>
      </c>
      <c r="E52" s="7">
        <f t="shared" si="2"/>
        <v>0</v>
      </c>
    </row>
    <row r="53" spans="1:5" ht="16.5">
      <c r="A53" s="6" t="s">
        <v>69</v>
      </c>
      <c r="B53" s="9">
        <v>6700000</v>
      </c>
      <c r="C53" s="9">
        <v>6741000</v>
      </c>
      <c r="D53" s="9">
        <v>6700000</v>
      </c>
      <c r="E53" s="25">
        <f t="shared" si="2"/>
        <v>0</v>
      </c>
    </row>
    <row r="54" spans="1:5" ht="15">
      <c r="A54" s="10" t="s">
        <v>33</v>
      </c>
      <c r="B54" s="7">
        <f>SUM(B47:B53)</f>
        <v>87507000</v>
      </c>
      <c r="C54" s="7">
        <f>SUM(C47:C53)</f>
        <v>81025000</v>
      </c>
      <c r="D54" s="7">
        <f>SUM(D47:D53)</f>
        <v>81250000</v>
      </c>
      <c r="E54" s="22">
        <f>SUM(E47:E53)</f>
        <v>-6257000</v>
      </c>
    </row>
    <row r="55" spans="1:5" ht="15">
      <c r="A55" s="10"/>
      <c r="B55" s="7"/>
      <c r="C55" s="7"/>
      <c r="D55" s="7"/>
      <c r="E55" s="7"/>
    </row>
    <row r="56" spans="1:6" ht="15">
      <c r="A56" s="6" t="s">
        <v>34</v>
      </c>
      <c r="B56" s="7">
        <f>23063000+4982000+1264000+249000</f>
        <v>29558000</v>
      </c>
      <c r="C56" s="7">
        <v>29739000</v>
      </c>
      <c r="D56" s="7">
        <v>30035000</v>
      </c>
      <c r="E56" s="7">
        <f>D56-B56</f>
        <v>477000</v>
      </c>
      <c r="F56" s="26"/>
    </row>
    <row r="57" spans="1:5" ht="15">
      <c r="A57" s="6"/>
      <c r="B57" s="14"/>
      <c r="C57" s="14"/>
      <c r="D57" s="14"/>
      <c r="E57" s="14"/>
    </row>
    <row r="58" spans="1:5" ht="15">
      <c r="A58" s="4" t="s">
        <v>48</v>
      </c>
      <c r="B58" s="14"/>
      <c r="C58" s="14"/>
      <c r="D58" s="14"/>
      <c r="E58" s="14"/>
    </row>
    <row r="59" spans="1:5" ht="15">
      <c r="A59" s="6" t="s">
        <v>54</v>
      </c>
      <c r="B59" s="14">
        <v>0</v>
      </c>
      <c r="C59" s="21">
        <v>7500000</v>
      </c>
      <c r="D59" s="14">
        <v>0</v>
      </c>
      <c r="E59" s="7">
        <f>D59-B59</f>
        <v>0</v>
      </c>
    </row>
    <row r="60" spans="1:5" ht="15">
      <c r="A60" s="6" t="s">
        <v>55</v>
      </c>
      <c r="B60" s="14">
        <v>0</v>
      </c>
      <c r="C60" s="21">
        <v>5000000</v>
      </c>
      <c r="D60" s="14">
        <v>0</v>
      </c>
      <c r="E60" s="7">
        <f>D60-B60</f>
        <v>0</v>
      </c>
    </row>
    <row r="61" spans="1:5" ht="15">
      <c r="A61" s="6" t="s">
        <v>56</v>
      </c>
      <c r="B61" s="14">
        <v>0</v>
      </c>
      <c r="C61" s="21">
        <v>7500000</v>
      </c>
      <c r="D61" s="14">
        <v>0</v>
      </c>
      <c r="E61" s="7">
        <f>D61-B61</f>
        <v>0</v>
      </c>
    </row>
    <row r="62" spans="1:5" ht="15">
      <c r="A62" s="6" t="s">
        <v>57</v>
      </c>
      <c r="B62" s="14">
        <v>0</v>
      </c>
      <c r="C62" s="21">
        <v>5000000</v>
      </c>
      <c r="D62" s="14">
        <v>0</v>
      </c>
      <c r="E62" s="7">
        <f>D62-B62</f>
        <v>0</v>
      </c>
    </row>
    <row r="63" spans="1:5" ht="15">
      <c r="A63" s="16"/>
      <c r="B63" s="14"/>
      <c r="C63" s="14"/>
      <c r="D63" s="14"/>
      <c r="E63" s="14"/>
    </row>
    <row r="64" spans="1:6" ht="15">
      <c r="A64" s="17" t="s">
        <v>36</v>
      </c>
      <c r="B64" s="18">
        <f>B56+B54+B37+B28+B20+B44+B59+B60+B61+B62</f>
        <v>2196169201</v>
      </c>
      <c r="C64" s="18">
        <f>C56+C54+C37+C28+C20+C44+C59+C60+C61+C62</f>
        <v>2211431503</v>
      </c>
      <c r="D64" s="18">
        <f>D56+D54+D37+D28+D20+D44+D59+D60+D61+D62</f>
        <v>2140165000</v>
      </c>
      <c r="E64" s="23">
        <f>E56+E54+E37+E28+E20+E44+E59+E60+E61+E62</f>
        <v>-56004201</v>
      </c>
      <c r="F64" s="26"/>
    </row>
    <row r="65" spans="1:5" ht="15">
      <c r="A65" s="4" t="s">
        <v>53</v>
      </c>
      <c r="B65" s="11"/>
      <c r="C65" s="11"/>
      <c r="D65" s="11"/>
      <c r="E65" s="11"/>
    </row>
    <row r="66" spans="1:5" ht="15">
      <c r="A66" s="6" t="s">
        <v>37</v>
      </c>
      <c r="B66" s="8">
        <f>-B35</f>
        <v>-10710000</v>
      </c>
      <c r="C66" s="8">
        <f>-C35</f>
        <v>-10709503</v>
      </c>
      <c r="D66" s="8">
        <f>-D35</f>
        <v>-10710000</v>
      </c>
      <c r="E66" s="8">
        <f>-E35</f>
        <v>0</v>
      </c>
    </row>
    <row r="67" spans="1:5" ht="15">
      <c r="A67" s="6" t="s">
        <v>58</v>
      </c>
      <c r="B67" s="8">
        <f>-(B48+B52)</f>
        <v>-13000000</v>
      </c>
      <c r="C67" s="8">
        <f>-(C48+C52)</f>
        <v>-10086000</v>
      </c>
      <c r="D67" s="8">
        <f>-(D48)</f>
        <v>-10000000</v>
      </c>
      <c r="E67" s="22">
        <f>D67-B67</f>
        <v>3000000</v>
      </c>
    </row>
    <row r="68" spans="1:5" ht="15">
      <c r="A68" s="6" t="s">
        <v>63</v>
      </c>
      <c r="B68" s="8">
        <f>-(B16+B26+B50+B31)</f>
        <v>-20000000</v>
      </c>
      <c r="C68" s="24" t="s">
        <v>62</v>
      </c>
      <c r="D68" s="8">
        <f>-(D16+D26+D50)</f>
        <v>-24700000</v>
      </c>
      <c r="E68" s="22">
        <f>D68-B68</f>
        <v>-4700000</v>
      </c>
    </row>
    <row r="69" spans="1:5" ht="15">
      <c r="A69" s="6" t="s">
        <v>35</v>
      </c>
      <c r="B69" s="8">
        <f>-SUM(B59:B62)</f>
        <v>0</v>
      </c>
      <c r="C69" s="8">
        <f>-SUM(C59:C62)</f>
        <v>-25000000</v>
      </c>
      <c r="D69" s="8">
        <f>-SUM(D59:D62)</f>
        <v>0</v>
      </c>
      <c r="E69" s="8">
        <f>-SUM(E59:E62)</f>
        <v>0</v>
      </c>
    </row>
    <row r="70" spans="1:5" ht="15">
      <c r="A70" s="6"/>
      <c r="B70" s="8"/>
      <c r="C70" s="8"/>
      <c r="D70" s="8"/>
      <c r="E70" s="8"/>
    </row>
    <row r="71" spans="1:5" ht="15">
      <c r="A71" s="19" t="s">
        <v>38</v>
      </c>
      <c r="B71" s="18">
        <f>B64+SUM(B66:B69)</f>
        <v>2152459201</v>
      </c>
      <c r="C71" s="18">
        <f>C64+SUM(C66:C69)</f>
        <v>2165636000</v>
      </c>
      <c r="D71" s="18">
        <f>D64+SUM(D66:D69)</f>
        <v>2094755000</v>
      </c>
      <c r="E71" s="23">
        <f>D71-B71</f>
        <v>-57704201</v>
      </c>
    </row>
    <row r="72" spans="1:5" ht="15">
      <c r="A72" s="35"/>
      <c r="B72" s="35"/>
      <c r="C72" s="35"/>
      <c r="D72" s="35"/>
      <c r="E72" s="35"/>
    </row>
    <row r="73" spans="1:11" ht="15">
      <c r="A73" s="27" t="s">
        <v>59</v>
      </c>
      <c r="B73" s="36"/>
      <c r="C73" s="36"/>
      <c r="D73" s="36"/>
      <c r="E73" s="36"/>
      <c r="F73" s="29"/>
      <c r="G73" s="29"/>
      <c r="H73" s="29"/>
      <c r="I73" s="29"/>
      <c r="J73" s="29"/>
      <c r="K73" s="29"/>
    </row>
    <row r="74" spans="1:11" ht="15">
      <c r="A74" s="27" t="s">
        <v>78</v>
      </c>
      <c r="B74" s="36"/>
      <c r="C74" s="36"/>
      <c r="D74" s="36"/>
      <c r="E74" s="36"/>
      <c r="F74" s="29"/>
      <c r="G74" s="29"/>
      <c r="H74" s="29"/>
      <c r="I74" s="29"/>
      <c r="J74" s="29"/>
      <c r="K74" s="29"/>
    </row>
    <row r="75" spans="1:11" ht="15">
      <c r="A75" s="27" t="s">
        <v>61</v>
      </c>
      <c r="B75" s="36"/>
      <c r="C75" s="36"/>
      <c r="D75" s="36"/>
      <c r="E75" s="36"/>
      <c r="F75" s="29"/>
      <c r="G75" s="29"/>
      <c r="H75" s="29"/>
      <c r="I75" s="29"/>
      <c r="J75" s="29"/>
      <c r="K75" s="29"/>
    </row>
    <row r="76" spans="1:11" ht="15">
      <c r="A76" s="27" t="s">
        <v>76</v>
      </c>
      <c r="B76" s="36"/>
      <c r="C76" s="36"/>
      <c r="D76" s="36"/>
      <c r="E76" s="36"/>
      <c r="F76" s="29"/>
      <c r="G76" s="29"/>
      <c r="H76" s="29"/>
      <c r="I76" s="29"/>
      <c r="J76" s="29"/>
      <c r="K76" s="29"/>
    </row>
    <row r="77" spans="1:11" ht="15">
      <c r="A77" s="27" t="s">
        <v>72</v>
      </c>
      <c r="B77" s="36"/>
      <c r="C77" s="36"/>
      <c r="D77" s="36"/>
      <c r="E77" s="36"/>
      <c r="F77" s="29"/>
      <c r="G77" s="29"/>
      <c r="H77" s="29"/>
      <c r="I77" s="29"/>
      <c r="J77" s="29"/>
      <c r="K77" s="29"/>
    </row>
    <row r="78" spans="1:11" ht="15">
      <c r="A78" s="30" t="s">
        <v>73</v>
      </c>
      <c r="B78" s="36"/>
      <c r="C78" s="36"/>
      <c r="D78" s="36"/>
      <c r="E78" s="36"/>
      <c r="F78" s="29"/>
      <c r="G78" s="29"/>
      <c r="H78" s="29"/>
      <c r="I78" s="29"/>
      <c r="J78" s="29"/>
      <c r="K78" s="29"/>
    </row>
    <row r="79" spans="1:11" ht="15">
      <c r="A79" s="27" t="s">
        <v>70</v>
      </c>
      <c r="B79" s="36"/>
      <c r="C79" s="36"/>
      <c r="D79" s="36"/>
      <c r="E79" s="36"/>
      <c r="F79" s="29"/>
      <c r="G79" s="29"/>
      <c r="H79" s="29"/>
      <c r="I79" s="29"/>
      <c r="J79" s="29"/>
      <c r="K79" s="29"/>
    </row>
    <row r="80" spans="1:11" ht="15">
      <c r="A80" s="27" t="s">
        <v>71</v>
      </c>
      <c r="B80" s="36"/>
      <c r="C80" s="36"/>
      <c r="D80" s="36"/>
      <c r="E80" s="36"/>
      <c r="F80" s="29"/>
      <c r="G80" s="29"/>
      <c r="H80" s="29"/>
      <c r="I80" s="29"/>
      <c r="J80" s="29"/>
      <c r="K80" s="29"/>
    </row>
    <row r="81" spans="1:11" ht="15">
      <c r="A81" s="27" t="s">
        <v>74</v>
      </c>
      <c r="B81" s="36"/>
      <c r="C81" s="36"/>
      <c r="D81" s="36"/>
      <c r="E81" s="36"/>
      <c r="F81" s="29"/>
      <c r="G81" s="29"/>
      <c r="H81" s="29"/>
      <c r="I81" s="29"/>
      <c r="J81" s="29"/>
      <c r="K81" s="29"/>
    </row>
    <row r="82" spans="1:5" ht="15">
      <c r="A82" s="30" t="s">
        <v>75</v>
      </c>
      <c r="B82" s="35"/>
      <c r="C82" s="35"/>
      <c r="D82" s="35"/>
      <c r="E82" s="35"/>
    </row>
    <row r="83" spans="1:5" ht="15">
      <c r="A83" s="28"/>
      <c r="B83" s="28"/>
      <c r="C83" s="28"/>
      <c r="D83" s="28"/>
      <c r="E83" s="28"/>
    </row>
  </sheetData>
  <sheetProtection/>
  <mergeCells count="9">
    <mergeCell ref="A1:E1"/>
    <mergeCell ref="A2:E2"/>
    <mergeCell ref="A3:E3"/>
    <mergeCell ref="D5:E5"/>
    <mergeCell ref="A5:A8"/>
    <mergeCell ref="B6:B8"/>
    <mergeCell ref="C6:C8"/>
    <mergeCell ref="D6:D8"/>
    <mergeCell ref="E6:E8"/>
  </mergeCells>
  <printOptions/>
  <pageMargins left="0.7" right="0.7" top="0.75" bottom="0.75" header="0.3" footer="0.3"/>
  <pageSetup fitToHeight="0" fitToWidth="1" horizontalDpi="600" verticalDpi="600" orientation="portrait" scale="86" r:id="rId1"/>
  <ignoredErrors>
    <ignoredError sqref="C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5" sqref="A5:A9"/>
    </sheetView>
  </sheetViews>
  <sheetFormatPr defaultColWidth="9.140625" defaultRowHeight="15"/>
  <cols>
    <col min="1" max="1" width="60.140625" style="0" bestFit="1" customWidth="1"/>
    <col min="2" max="4" width="10.7109375" style="0" customWidth="1"/>
    <col min="5" max="5" width="12.7109375" style="0" customWidth="1"/>
    <col min="6" max="6" width="10.00390625" style="0" bestFit="1" customWidth="1"/>
  </cols>
  <sheetData>
    <row r="1" spans="1:5" ht="15.75">
      <c r="A1" s="49" t="s">
        <v>45</v>
      </c>
      <c r="B1" s="49"/>
      <c r="C1" s="49"/>
      <c r="D1" s="49"/>
      <c r="E1" s="49"/>
    </row>
    <row r="2" spans="1:5" ht="15.75">
      <c r="A2" s="50" t="s">
        <v>77</v>
      </c>
      <c r="B2" s="50"/>
      <c r="C2" s="50"/>
      <c r="D2" s="50"/>
      <c r="E2" s="50"/>
    </row>
    <row r="3" spans="1:5" ht="15">
      <c r="A3" s="51" t="s">
        <v>47</v>
      </c>
      <c r="B3" s="51"/>
      <c r="C3" s="51"/>
      <c r="D3" s="51"/>
      <c r="E3" s="51"/>
    </row>
    <row r="5" spans="1:5" ht="15">
      <c r="A5" s="44" t="s">
        <v>0</v>
      </c>
      <c r="B5" s="1" t="s">
        <v>1</v>
      </c>
      <c r="C5" s="1" t="s">
        <v>39</v>
      </c>
      <c r="D5" s="42" t="s">
        <v>42</v>
      </c>
      <c r="E5" s="43"/>
    </row>
    <row r="6" spans="1:5" ht="15">
      <c r="A6" s="45"/>
      <c r="B6" s="44" t="s">
        <v>2</v>
      </c>
      <c r="C6" s="44" t="s">
        <v>40</v>
      </c>
      <c r="D6" s="44" t="s">
        <v>41</v>
      </c>
      <c r="E6" s="44" t="s">
        <v>43</v>
      </c>
    </row>
    <row r="7" spans="1:5" ht="15">
      <c r="A7" s="45"/>
      <c r="B7" s="52"/>
      <c r="C7" s="52"/>
      <c r="D7" s="52"/>
      <c r="E7" s="52"/>
    </row>
    <row r="8" spans="1:5" ht="15">
      <c r="A8" s="45"/>
      <c r="B8" s="52"/>
      <c r="C8" s="52"/>
      <c r="D8" s="52"/>
      <c r="E8" s="52"/>
    </row>
    <row r="9" spans="1:5" ht="15">
      <c r="A9" s="46"/>
      <c r="B9" s="53"/>
      <c r="C9" s="53"/>
      <c r="D9" s="53"/>
      <c r="E9" s="53"/>
    </row>
    <row r="10" spans="1:5" ht="15.75">
      <c r="A10" s="2"/>
      <c r="B10" s="3"/>
      <c r="C10" s="3"/>
      <c r="D10" s="3"/>
      <c r="E10" s="3"/>
    </row>
    <row r="11" spans="1:5" ht="15">
      <c r="A11" s="4" t="s">
        <v>52</v>
      </c>
      <c r="B11" s="5"/>
      <c r="C11" s="5"/>
      <c r="D11" s="5"/>
      <c r="E11" s="5"/>
    </row>
    <row r="12" spans="1:5" ht="15">
      <c r="A12" s="6" t="s">
        <v>3</v>
      </c>
      <c r="B12" s="7">
        <f>D12</f>
        <v>366916000</v>
      </c>
      <c r="C12" s="7">
        <v>369162000</v>
      </c>
      <c r="D12" s="7">
        <v>366916000</v>
      </c>
      <c r="E12" s="7">
        <f>D12-B12</f>
        <v>0</v>
      </c>
    </row>
    <row r="13" spans="1:5" ht="15">
      <c r="A13" s="6" t="s">
        <v>4</v>
      </c>
      <c r="B13" s="7">
        <f aca="true" t="shared" si="0" ref="B13:B18">D13</f>
        <v>439070000</v>
      </c>
      <c r="C13" s="7">
        <v>441757000</v>
      </c>
      <c r="D13" s="8">
        <v>439070000</v>
      </c>
      <c r="E13" s="7">
        <f aca="true" t="shared" si="1" ref="E13:E18">D13-B13</f>
        <v>0</v>
      </c>
    </row>
    <row r="14" spans="1:5" ht="15">
      <c r="A14" s="6" t="s">
        <v>5</v>
      </c>
      <c r="B14" s="7">
        <f t="shared" si="0"/>
        <v>216830000</v>
      </c>
      <c r="C14" s="7">
        <v>218157000</v>
      </c>
      <c r="D14" s="8">
        <v>216830000</v>
      </c>
      <c r="E14" s="7">
        <f t="shared" si="1"/>
        <v>0</v>
      </c>
    </row>
    <row r="15" spans="1:5" ht="15">
      <c r="A15" s="6" t="s">
        <v>6</v>
      </c>
      <c r="B15" s="7">
        <f t="shared" si="0"/>
        <v>160389000</v>
      </c>
      <c r="C15" s="7">
        <v>161371000</v>
      </c>
      <c r="D15" s="8">
        <v>160389000</v>
      </c>
      <c r="E15" s="7">
        <f t="shared" si="1"/>
        <v>0</v>
      </c>
    </row>
    <row r="16" spans="1:5" ht="15">
      <c r="A16" s="6" t="s">
        <v>7</v>
      </c>
      <c r="B16" s="7">
        <f t="shared" si="0"/>
        <v>20944000</v>
      </c>
      <c r="C16" s="7">
        <v>21073000</v>
      </c>
      <c r="D16" s="8">
        <v>20944000</v>
      </c>
      <c r="E16" s="7">
        <f t="shared" si="1"/>
        <v>0</v>
      </c>
    </row>
    <row r="17" spans="1:5" ht="15">
      <c r="A17" s="6" t="s">
        <v>8</v>
      </c>
      <c r="B17" s="8">
        <v>0</v>
      </c>
      <c r="C17" s="7">
        <v>0</v>
      </c>
      <c r="D17" s="8">
        <v>380000000</v>
      </c>
      <c r="E17" s="22">
        <f t="shared" si="1"/>
        <v>380000000</v>
      </c>
    </row>
    <row r="18" spans="1:5" ht="15">
      <c r="A18" s="6" t="s">
        <v>9</v>
      </c>
      <c r="B18" s="7">
        <f t="shared" si="0"/>
        <v>27601000</v>
      </c>
      <c r="C18" s="7">
        <v>27770000</v>
      </c>
      <c r="D18" s="8">
        <v>27601000</v>
      </c>
      <c r="E18" s="7">
        <f t="shared" si="1"/>
        <v>0</v>
      </c>
    </row>
    <row r="19" spans="1:5" ht="15">
      <c r="A19" s="6" t="s">
        <v>64</v>
      </c>
      <c r="B19" s="8">
        <v>10000000</v>
      </c>
      <c r="C19" s="24" t="s">
        <v>62</v>
      </c>
      <c r="D19" s="8">
        <v>10000000</v>
      </c>
      <c r="E19" s="7">
        <f>D19-B19</f>
        <v>0</v>
      </c>
    </row>
    <row r="20" spans="1:6" ht="16.5">
      <c r="A20" s="6" t="s">
        <v>10</v>
      </c>
      <c r="B20" s="9">
        <v>7873000</v>
      </c>
      <c r="C20" s="20">
        <v>7921000</v>
      </c>
      <c r="D20" s="9">
        <v>7873000</v>
      </c>
      <c r="E20" s="20">
        <f>D20-B20</f>
        <v>0</v>
      </c>
      <c r="F20" s="26"/>
    </row>
    <row r="21" spans="1:8" ht="15">
      <c r="A21" s="10" t="s">
        <v>11</v>
      </c>
      <c r="B21" s="7">
        <f>SUM(B12:B20)</f>
        <v>1249623000</v>
      </c>
      <c r="C21" s="7">
        <f>SUM(C12:C20)</f>
        <v>1247211000</v>
      </c>
      <c r="D21" s="7">
        <f>SUM(D12:D20)</f>
        <v>1629623000</v>
      </c>
      <c r="E21" s="22">
        <f>E12+E13+E15+E16+E17+E18+E20+E14</f>
        <v>380000000</v>
      </c>
      <c r="F21" s="26"/>
      <c r="G21" s="26"/>
      <c r="H21" s="26"/>
    </row>
    <row r="22" spans="1:6" ht="15">
      <c r="A22" s="6"/>
      <c r="B22" s="11"/>
      <c r="C22" s="11"/>
      <c r="D22" s="11"/>
      <c r="E22" s="11"/>
      <c r="F22" s="26"/>
    </row>
    <row r="23" spans="1:5" ht="15">
      <c r="A23" s="4" t="s">
        <v>51</v>
      </c>
      <c r="B23" s="11"/>
      <c r="C23" s="11"/>
      <c r="D23" s="11"/>
      <c r="E23" s="11"/>
    </row>
    <row r="24" spans="1:5" ht="15">
      <c r="A24" s="6" t="s">
        <v>12</v>
      </c>
      <c r="B24" s="7">
        <v>153621000</v>
      </c>
      <c r="C24" s="7">
        <v>154561000</v>
      </c>
      <c r="D24" s="7">
        <v>153621000</v>
      </c>
      <c r="E24" s="7">
        <v>0</v>
      </c>
    </row>
    <row r="25" spans="1:5" ht="15">
      <c r="A25" s="6" t="s">
        <v>13</v>
      </c>
      <c r="B25" s="8">
        <v>6364000</v>
      </c>
      <c r="C25" s="7">
        <v>6403000</v>
      </c>
      <c r="D25" s="8">
        <v>6364000</v>
      </c>
      <c r="E25" s="7">
        <v>0</v>
      </c>
    </row>
    <row r="26" spans="1:5" ht="15">
      <c r="A26" s="6" t="s">
        <v>14</v>
      </c>
      <c r="B26" s="8">
        <v>4010000</v>
      </c>
      <c r="C26" s="7">
        <v>4035000</v>
      </c>
      <c r="D26" s="8">
        <v>9537000</v>
      </c>
      <c r="E26" s="7">
        <f>D26-B26</f>
        <v>5527000</v>
      </c>
    </row>
    <row r="27" spans="1:5" ht="15">
      <c r="A27" s="6" t="s">
        <v>65</v>
      </c>
      <c r="B27" s="8">
        <v>0</v>
      </c>
      <c r="C27" s="24" t="s">
        <v>62</v>
      </c>
      <c r="D27" s="8">
        <v>10500000</v>
      </c>
      <c r="E27" s="7">
        <f>D27-B27</f>
        <v>10500000</v>
      </c>
    </row>
    <row r="28" spans="1:5" ht="16.5">
      <c r="A28" s="6" t="s">
        <v>15</v>
      </c>
      <c r="B28" s="9">
        <v>2490000</v>
      </c>
      <c r="C28" s="20">
        <v>2506000</v>
      </c>
      <c r="D28" s="9">
        <v>2490000</v>
      </c>
      <c r="E28" s="20">
        <v>0</v>
      </c>
    </row>
    <row r="29" spans="1:6" ht="15">
      <c r="A29" s="10" t="s">
        <v>16</v>
      </c>
      <c r="B29" s="7">
        <f>SUM(B24:B28)</f>
        <v>166485000</v>
      </c>
      <c r="C29" s="7">
        <f>SUM(C24:C28)</f>
        <v>167505000</v>
      </c>
      <c r="D29" s="7">
        <f>SUM(D24:D28)</f>
        <v>182512000</v>
      </c>
      <c r="E29" s="7">
        <f>SUM(E24:E28)</f>
        <v>16027000</v>
      </c>
      <c r="F29" s="26"/>
    </row>
    <row r="30" spans="1:5" ht="15">
      <c r="A30" s="12"/>
      <c r="B30" s="13"/>
      <c r="C30" s="13"/>
      <c r="D30" s="13"/>
      <c r="E30" s="13"/>
    </row>
    <row r="31" spans="1:5" ht="15">
      <c r="A31" s="4" t="s">
        <v>50</v>
      </c>
      <c r="B31" s="11"/>
      <c r="C31" s="11"/>
      <c r="D31" s="11"/>
      <c r="E31" s="11"/>
    </row>
    <row r="32" spans="1:5" ht="15">
      <c r="A32" s="6" t="s">
        <v>67</v>
      </c>
      <c r="B32" s="7">
        <v>6000000</v>
      </c>
      <c r="C32" s="21" t="s">
        <v>44</v>
      </c>
      <c r="D32" s="7">
        <v>8000000</v>
      </c>
      <c r="E32" s="7">
        <f>D32-B32</f>
        <v>2000000</v>
      </c>
    </row>
    <row r="33" spans="1:5" ht="15">
      <c r="A33" s="6" t="s">
        <v>17</v>
      </c>
      <c r="B33" s="8">
        <v>16761000</v>
      </c>
      <c r="C33" s="8">
        <v>16864000</v>
      </c>
      <c r="D33" s="8">
        <v>16761000</v>
      </c>
      <c r="E33" s="7">
        <v>0</v>
      </c>
    </row>
    <row r="34" spans="1:5" ht="15">
      <c r="A34" s="6" t="s">
        <v>18</v>
      </c>
      <c r="B34" s="8">
        <v>5036000</v>
      </c>
      <c r="C34" s="8">
        <v>5067000</v>
      </c>
      <c r="D34" s="8">
        <v>5036000</v>
      </c>
      <c r="E34" s="7">
        <v>0</v>
      </c>
    </row>
    <row r="35" spans="1:5" ht="15">
      <c r="A35" s="6" t="s">
        <v>19</v>
      </c>
      <c r="B35" s="8">
        <v>9402000</v>
      </c>
      <c r="C35" s="8">
        <v>9460000</v>
      </c>
      <c r="D35" s="8">
        <v>9402000</v>
      </c>
      <c r="E35" s="7">
        <v>0</v>
      </c>
    </row>
    <row r="36" spans="1:5" ht="15">
      <c r="A36" s="6" t="s">
        <v>20</v>
      </c>
      <c r="B36" s="8">
        <v>10710000</v>
      </c>
      <c r="C36" s="8">
        <v>10709503</v>
      </c>
      <c r="D36" s="8">
        <v>10710000</v>
      </c>
      <c r="E36" s="7">
        <v>0</v>
      </c>
    </row>
    <row r="37" spans="1:5" ht="16.5">
      <c r="A37" s="6" t="s">
        <v>21</v>
      </c>
      <c r="B37" s="9">
        <v>4088000</v>
      </c>
      <c r="C37" s="9">
        <v>4113000</v>
      </c>
      <c r="D37" s="9">
        <v>4088000</v>
      </c>
      <c r="E37" s="20">
        <v>0</v>
      </c>
    </row>
    <row r="38" spans="1:5" ht="15">
      <c r="A38" s="10" t="s">
        <v>22</v>
      </c>
      <c r="B38" s="7">
        <f>B32+B33+B34+B35+B37+B36</f>
        <v>51997000</v>
      </c>
      <c r="C38" s="7">
        <f>C33+C34+C35+C37+C36</f>
        <v>46213503</v>
      </c>
      <c r="D38" s="7">
        <f>D32+D33+D34+D35+D37+D36</f>
        <v>53997000</v>
      </c>
      <c r="E38" s="7">
        <f>E32+E33+E34+E35+E37+E36</f>
        <v>2000000</v>
      </c>
    </row>
    <row r="39" spans="1:5" ht="15">
      <c r="A39" s="10"/>
      <c r="B39" s="14"/>
      <c r="C39" s="14"/>
      <c r="D39" s="14"/>
      <c r="E39" s="14"/>
    </row>
    <row r="40" spans="1:5" ht="15">
      <c r="A40" s="4" t="s">
        <v>49</v>
      </c>
      <c r="B40" s="14"/>
      <c r="C40" s="14"/>
      <c r="D40" s="14"/>
      <c r="E40" s="14"/>
    </row>
    <row r="41" spans="1:6" ht="15">
      <c r="A41" s="6" t="s">
        <v>23</v>
      </c>
      <c r="B41" s="14">
        <v>0</v>
      </c>
      <c r="C41" s="14">
        <v>0</v>
      </c>
      <c r="D41" s="14">
        <v>74774000</v>
      </c>
      <c r="E41" s="14">
        <v>0</v>
      </c>
      <c r="F41" s="26"/>
    </row>
    <row r="42" spans="1:5" ht="15">
      <c r="A42" s="6" t="s">
        <v>24</v>
      </c>
      <c r="B42" s="14">
        <v>0</v>
      </c>
      <c r="C42" s="14">
        <v>0</v>
      </c>
      <c r="D42" s="14">
        <v>40865000</v>
      </c>
      <c r="E42" s="14">
        <v>0</v>
      </c>
    </row>
    <row r="43" spans="1:5" ht="15">
      <c r="A43" s="6" t="s">
        <v>25</v>
      </c>
      <c r="B43" s="14">
        <v>0</v>
      </c>
      <c r="C43" s="14">
        <v>0</v>
      </c>
      <c r="D43" s="14">
        <v>38792000</v>
      </c>
      <c r="E43" s="14">
        <v>0</v>
      </c>
    </row>
    <row r="44" spans="1:5" ht="16.5">
      <c r="A44" s="6" t="s">
        <v>26</v>
      </c>
      <c r="B44" s="15">
        <v>0</v>
      </c>
      <c r="C44" s="15">
        <v>0</v>
      </c>
      <c r="D44" s="15">
        <v>8317000</v>
      </c>
      <c r="E44" s="15">
        <v>0</v>
      </c>
    </row>
    <row r="45" spans="1:6" ht="15">
      <c r="A45" s="31" t="s">
        <v>27</v>
      </c>
      <c r="B45" s="32">
        <f>SUM(B41:B44)</f>
        <v>0</v>
      </c>
      <c r="C45" s="32">
        <f>SUM(C41:C44)</f>
        <v>0</v>
      </c>
      <c r="D45" s="32">
        <f>SUM(D41:D44)</f>
        <v>162748000</v>
      </c>
      <c r="E45" s="32">
        <f>SUM(E41:E44)</f>
        <v>0</v>
      </c>
      <c r="F45" s="26"/>
    </row>
    <row r="46" spans="1:5" ht="15">
      <c r="A46" s="10"/>
      <c r="B46" s="14"/>
      <c r="C46" s="14"/>
      <c r="D46" s="14"/>
      <c r="E46" s="14"/>
    </row>
    <row r="47" spans="1:5" ht="15">
      <c r="A47" s="33" t="s">
        <v>28</v>
      </c>
      <c r="B47" s="34"/>
      <c r="C47" s="34"/>
      <c r="D47" s="34"/>
      <c r="E47" s="34"/>
    </row>
    <row r="48" spans="1:5" ht="15">
      <c r="A48" s="6" t="s">
        <v>29</v>
      </c>
      <c r="B48" s="7">
        <v>6457000</v>
      </c>
      <c r="C48" s="7">
        <v>6497000</v>
      </c>
      <c r="D48" s="7">
        <v>0</v>
      </c>
      <c r="E48" s="22">
        <f aca="true" t="shared" si="2" ref="E48:E54">D48-B48</f>
        <v>-6457000</v>
      </c>
    </row>
    <row r="49" spans="1:5" ht="15">
      <c r="A49" s="6" t="s">
        <v>30</v>
      </c>
      <c r="B49" s="7">
        <v>10000000</v>
      </c>
      <c r="C49" s="7">
        <v>10000000</v>
      </c>
      <c r="D49" s="7">
        <v>10000000</v>
      </c>
      <c r="E49" s="7">
        <f t="shared" si="2"/>
        <v>0</v>
      </c>
    </row>
    <row r="50" spans="1:5" ht="15">
      <c r="A50" s="6" t="s">
        <v>31</v>
      </c>
      <c r="B50" s="7">
        <v>0</v>
      </c>
      <c r="C50" s="7">
        <v>0</v>
      </c>
      <c r="D50" s="7">
        <v>5235000</v>
      </c>
      <c r="E50" s="7">
        <v>0</v>
      </c>
    </row>
    <row r="51" spans="1:5" ht="15">
      <c r="A51" s="6" t="s">
        <v>66</v>
      </c>
      <c r="B51" s="7">
        <v>4000000</v>
      </c>
      <c r="C51" s="24" t="s">
        <v>62</v>
      </c>
      <c r="D51" s="7">
        <v>4200000</v>
      </c>
      <c r="E51" s="7">
        <f>D51-B51</f>
        <v>200000</v>
      </c>
    </row>
    <row r="52" spans="1:5" ht="15">
      <c r="A52" s="6" t="s">
        <v>32</v>
      </c>
      <c r="B52" s="8">
        <v>0</v>
      </c>
      <c r="C52" s="7">
        <v>0</v>
      </c>
      <c r="D52" s="8">
        <v>52115000</v>
      </c>
      <c r="E52" s="7">
        <f t="shared" si="2"/>
        <v>52115000</v>
      </c>
    </row>
    <row r="53" spans="1:5" ht="15">
      <c r="A53" s="6" t="s">
        <v>68</v>
      </c>
      <c r="B53" s="8">
        <v>3000000</v>
      </c>
      <c r="C53" s="24">
        <v>86000</v>
      </c>
      <c r="D53" s="8">
        <v>3000000</v>
      </c>
      <c r="E53" s="7">
        <f t="shared" si="2"/>
        <v>0</v>
      </c>
    </row>
    <row r="54" spans="1:5" ht="16.5">
      <c r="A54" s="6" t="s">
        <v>69</v>
      </c>
      <c r="B54" s="9">
        <v>0</v>
      </c>
      <c r="C54" s="9">
        <v>0</v>
      </c>
      <c r="D54" s="9">
        <v>6700000</v>
      </c>
      <c r="E54" s="25">
        <f t="shared" si="2"/>
        <v>6700000</v>
      </c>
    </row>
    <row r="55" spans="1:5" ht="15">
      <c r="A55" s="10" t="s">
        <v>33</v>
      </c>
      <c r="B55" s="7">
        <f>SUM(B48:B54)</f>
        <v>23457000</v>
      </c>
      <c r="C55" s="7">
        <f>SUM(C48:C54)</f>
        <v>16583000</v>
      </c>
      <c r="D55" s="7">
        <f>SUM(D48:D54)</f>
        <v>81250000</v>
      </c>
      <c r="E55" s="22">
        <f>SUM(E48:E54)</f>
        <v>52558000</v>
      </c>
    </row>
    <row r="56" spans="1:5" ht="15">
      <c r="A56" s="10"/>
      <c r="B56" s="7"/>
      <c r="C56" s="7"/>
      <c r="D56" s="7"/>
      <c r="E56" s="7"/>
    </row>
    <row r="57" spans="1:6" ht="15">
      <c r="A57" s="6" t="s">
        <v>34</v>
      </c>
      <c r="B57" s="7">
        <f>23063000+4982000+1264000+249000</f>
        <v>29558000</v>
      </c>
      <c r="C57" s="7">
        <v>29739000</v>
      </c>
      <c r="D57" s="7">
        <v>30035000</v>
      </c>
      <c r="E57" s="7">
        <f>D57-B57</f>
        <v>477000</v>
      </c>
      <c r="F57" s="26"/>
    </row>
    <row r="58" spans="1:5" ht="15">
      <c r="A58" s="6"/>
      <c r="B58" s="14"/>
      <c r="C58" s="14"/>
      <c r="D58" s="14"/>
      <c r="E58" s="14"/>
    </row>
    <row r="59" spans="1:5" ht="15">
      <c r="A59" s="4" t="s">
        <v>48</v>
      </c>
      <c r="B59" s="14"/>
      <c r="C59" s="14"/>
      <c r="D59" s="14"/>
      <c r="E59" s="14"/>
    </row>
    <row r="60" spans="1:5" ht="15">
      <c r="A60" s="6" t="s">
        <v>54</v>
      </c>
      <c r="B60" s="14">
        <v>0</v>
      </c>
      <c r="C60" s="21">
        <v>7500000</v>
      </c>
      <c r="D60" s="14">
        <v>0</v>
      </c>
      <c r="E60" s="7">
        <f>D60-B60</f>
        <v>0</v>
      </c>
    </row>
    <row r="61" spans="1:5" ht="15">
      <c r="A61" s="6" t="s">
        <v>55</v>
      </c>
      <c r="B61" s="14">
        <v>0</v>
      </c>
      <c r="C61" s="21">
        <v>5000000</v>
      </c>
      <c r="D61" s="14">
        <v>0</v>
      </c>
      <c r="E61" s="7">
        <f>D61-B61</f>
        <v>0</v>
      </c>
    </row>
    <row r="62" spans="1:5" ht="15">
      <c r="A62" s="6" t="s">
        <v>56</v>
      </c>
      <c r="B62" s="14">
        <v>0</v>
      </c>
      <c r="C62" s="21">
        <v>7500000</v>
      </c>
      <c r="D62" s="14">
        <v>0</v>
      </c>
      <c r="E62" s="7">
        <f>D62-B62</f>
        <v>0</v>
      </c>
    </row>
    <row r="63" spans="1:5" ht="15">
      <c r="A63" s="6" t="s">
        <v>57</v>
      </c>
      <c r="B63" s="14">
        <v>0</v>
      </c>
      <c r="C63" s="21">
        <v>5000000</v>
      </c>
      <c r="D63" s="14">
        <v>0</v>
      </c>
      <c r="E63" s="7">
        <f>D63-B63</f>
        <v>0</v>
      </c>
    </row>
    <row r="64" spans="1:5" ht="15">
      <c r="A64" s="16"/>
      <c r="B64" s="14"/>
      <c r="C64" s="14"/>
      <c r="D64" s="14"/>
      <c r="E64" s="14"/>
    </row>
    <row r="65" spans="1:6" ht="15">
      <c r="A65" s="17" t="s">
        <v>36</v>
      </c>
      <c r="B65" s="18">
        <f>B57+B55+B38+B29+B21+B45+B60+B61+B62+B63</f>
        <v>1521120000</v>
      </c>
      <c r="C65" s="18">
        <f>C57+C55+C38+C29+C21+C45+C60+C61+C62+C63</f>
        <v>1532251503</v>
      </c>
      <c r="D65" s="18">
        <f>D57+D55+D38+D29+D21+D45+D60+D61+D62+D63</f>
        <v>2140165000</v>
      </c>
      <c r="E65" s="23">
        <f>E57+E55+E38+E29+E21+E45+E60+E61+E62+E63</f>
        <v>451062000</v>
      </c>
      <c r="F65" s="26"/>
    </row>
    <row r="66" spans="1:5" ht="15">
      <c r="A66" s="4" t="s">
        <v>53</v>
      </c>
      <c r="B66" s="11"/>
      <c r="C66" s="11"/>
      <c r="D66" s="11"/>
      <c r="E66" s="11"/>
    </row>
    <row r="67" spans="1:5" ht="15">
      <c r="A67" s="6" t="s">
        <v>37</v>
      </c>
      <c r="B67" s="8">
        <f>-B36</f>
        <v>-10710000</v>
      </c>
      <c r="C67" s="8">
        <f>-C36</f>
        <v>-10709503</v>
      </c>
      <c r="D67" s="8">
        <f>-D36</f>
        <v>-10710000</v>
      </c>
      <c r="E67" s="8">
        <f>-E36</f>
        <v>0</v>
      </c>
    </row>
    <row r="68" spans="1:5" ht="15">
      <c r="A68" s="6" t="s">
        <v>58</v>
      </c>
      <c r="B68" s="8">
        <f>-(B49+B53)</f>
        <v>-13000000</v>
      </c>
      <c r="C68" s="8">
        <f>-(C49+C53)</f>
        <v>-10086000</v>
      </c>
      <c r="D68" s="8">
        <f>-(D49)</f>
        <v>-10000000</v>
      </c>
      <c r="E68" s="22">
        <f>D68-B68</f>
        <v>3000000</v>
      </c>
    </row>
    <row r="69" spans="1:5" ht="15">
      <c r="A69" s="6" t="s">
        <v>63</v>
      </c>
      <c r="B69" s="8">
        <f>-(B19+B27+B51+B32)</f>
        <v>-20000000</v>
      </c>
      <c r="C69" s="24" t="s">
        <v>62</v>
      </c>
      <c r="D69" s="8">
        <f>-(D19+D27+D51)</f>
        <v>-24700000</v>
      </c>
      <c r="E69" s="22">
        <f>D69-B69</f>
        <v>-4700000</v>
      </c>
    </row>
    <row r="70" spans="1:5" ht="15">
      <c r="A70" s="6" t="s">
        <v>35</v>
      </c>
      <c r="B70" s="8">
        <f>-SUM(B60:B63)</f>
        <v>0</v>
      </c>
      <c r="C70" s="8">
        <f>-SUM(C60:C63)</f>
        <v>-25000000</v>
      </c>
      <c r="D70" s="8">
        <f>-SUM(D60:D63)</f>
        <v>0</v>
      </c>
      <c r="E70" s="8">
        <f>-SUM(E60:E63)</f>
        <v>0</v>
      </c>
    </row>
    <row r="71" spans="1:5" ht="15">
      <c r="A71" s="6"/>
      <c r="B71" s="8"/>
      <c r="C71" s="8"/>
      <c r="D71" s="8"/>
      <c r="E71" s="8"/>
    </row>
    <row r="72" spans="1:5" ht="15">
      <c r="A72" s="19" t="s">
        <v>38</v>
      </c>
      <c r="B72" s="18">
        <f>B65+SUM(B67:B70)</f>
        <v>1477410000</v>
      </c>
      <c r="C72" s="18">
        <f>C65+SUM(C67:C70)</f>
        <v>1486456000</v>
      </c>
      <c r="D72" s="18">
        <f>D65+SUM(D67:D70)</f>
        <v>2094755000</v>
      </c>
      <c r="E72" s="23">
        <f>D72-B72</f>
        <v>617345000</v>
      </c>
    </row>
    <row r="73" spans="1:5" ht="15">
      <c r="A73" s="35"/>
      <c r="B73" s="35"/>
      <c r="C73" s="35"/>
      <c r="D73" s="35"/>
      <c r="E73" s="35"/>
    </row>
    <row r="74" spans="1:11" ht="15">
      <c r="A74" s="27" t="s">
        <v>59</v>
      </c>
      <c r="B74" s="36"/>
      <c r="C74" s="36"/>
      <c r="D74" s="36"/>
      <c r="E74" s="36"/>
      <c r="F74" s="29"/>
      <c r="G74" s="29"/>
      <c r="H74" s="29"/>
      <c r="I74" s="29"/>
      <c r="J74" s="29"/>
      <c r="K74" s="29"/>
    </row>
    <row r="75" spans="1:11" ht="15">
      <c r="A75" s="27" t="s">
        <v>60</v>
      </c>
      <c r="B75" s="36"/>
      <c r="C75" s="36"/>
      <c r="D75" s="36"/>
      <c r="E75" s="36"/>
      <c r="F75" s="29"/>
      <c r="G75" s="29"/>
      <c r="H75" s="29"/>
      <c r="I75" s="29"/>
      <c r="J75" s="29"/>
      <c r="K75" s="29"/>
    </row>
    <row r="76" spans="1:11" ht="15">
      <c r="A76" s="27" t="s">
        <v>61</v>
      </c>
      <c r="B76" s="36"/>
      <c r="C76" s="36"/>
      <c r="D76" s="36"/>
      <c r="E76" s="36"/>
      <c r="F76" s="29"/>
      <c r="G76" s="29"/>
      <c r="H76" s="29"/>
      <c r="I76" s="29"/>
      <c r="J76" s="29"/>
      <c r="K76" s="29"/>
    </row>
    <row r="77" spans="1:11" ht="15">
      <c r="A77" s="27" t="s">
        <v>76</v>
      </c>
      <c r="B77" s="36"/>
      <c r="C77" s="36"/>
      <c r="D77" s="36"/>
      <c r="E77" s="36"/>
      <c r="F77" s="29"/>
      <c r="G77" s="29"/>
      <c r="H77" s="29"/>
      <c r="I77" s="29"/>
      <c r="J77" s="29"/>
      <c r="K77" s="29"/>
    </row>
    <row r="78" spans="1:11" ht="15">
      <c r="A78" s="27" t="s">
        <v>72</v>
      </c>
      <c r="B78" s="36"/>
      <c r="C78" s="36"/>
      <c r="D78" s="36"/>
      <c r="E78" s="36"/>
      <c r="F78" s="29"/>
      <c r="G78" s="29"/>
      <c r="H78" s="29"/>
      <c r="I78" s="29"/>
      <c r="J78" s="29"/>
      <c r="K78" s="29"/>
    </row>
    <row r="79" spans="1:11" ht="15">
      <c r="A79" s="30" t="s">
        <v>73</v>
      </c>
      <c r="B79" s="36"/>
      <c r="C79" s="36"/>
      <c r="D79" s="36"/>
      <c r="E79" s="36"/>
      <c r="F79" s="29"/>
      <c r="G79" s="29"/>
      <c r="H79" s="29"/>
      <c r="I79" s="29"/>
      <c r="J79" s="29"/>
      <c r="K79" s="29"/>
    </row>
    <row r="80" spans="1:11" ht="15">
      <c r="A80" s="27" t="s">
        <v>70</v>
      </c>
      <c r="B80" s="36"/>
      <c r="C80" s="36"/>
      <c r="D80" s="36"/>
      <c r="E80" s="36"/>
      <c r="F80" s="29"/>
      <c r="G80" s="29"/>
      <c r="H80" s="29"/>
      <c r="I80" s="29"/>
      <c r="J80" s="29"/>
      <c r="K80" s="29"/>
    </row>
    <row r="81" spans="1:11" ht="15">
      <c r="A81" s="27" t="s">
        <v>71</v>
      </c>
      <c r="B81" s="36"/>
      <c r="C81" s="36"/>
      <c r="D81" s="36"/>
      <c r="E81" s="36"/>
      <c r="F81" s="29"/>
      <c r="G81" s="29"/>
      <c r="H81" s="29"/>
      <c r="I81" s="29"/>
      <c r="J81" s="29"/>
      <c r="K81" s="29"/>
    </row>
    <row r="82" spans="1:11" ht="15">
      <c r="A82" s="27" t="s">
        <v>74</v>
      </c>
      <c r="B82" s="36"/>
      <c r="C82" s="36"/>
      <c r="D82" s="36"/>
      <c r="E82" s="36"/>
      <c r="F82" s="29"/>
      <c r="G82" s="29"/>
      <c r="H82" s="29"/>
      <c r="I82" s="29"/>
      <c r="J82" s="29"/>
      <c r="K82" s="29"/>
    </row>
    <row r="83" spans="1:5" ht="15">
      <c r="A83" s="30" t="s">
        <v>75</v>
      </c>
      <c r="B83" s="35"/>
      <c r="C83" s="35"/>
      <c r="D83" s="35"/>
      <c r="E83" s="35"/>
    </row>
    <row r="84" spans="1:5" ht="15">
      <c r="A84" s="28"/>
      <c r="B84" s="28"/>
      <c r="C84" s="28"/>
      <c r="D84" s="28"/>
      <c r="E84" s="28"/>
    </row>
  </sheetData>
  <sheetProtection/>
  <mergeCells count="9">
    <mergeCell ref="A1:E1"/>
    <mergeCell ref="A2:E2"/>
    <mergeCell ref="A3:E3"/>
    <mergeCell ref="A5:A9"/>
    <mergeCell ref="D5:E5"/>
    <mergeCell ref="B6:B9"/>
    <mergeCell ref="C6:C9"/>
    <mergeCell ref="D6:D9"/>
    <mergeCell ref="E6:E9"/>
  </mergeCells>
  <printOptions/>
  <pageMargins left="0.7" right="0.7" top="0.75" bottom="0.75" header="0.3" footer="0.3"/>
  <pageSetup fitToHeight="0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Pugh</dc:creator>
  <cp:keywords/>
  <dc:description/>
  <cp:lastModifiedBy>Greg Pugh</cp:lastModifiedBy>
  <cp:lastPrinted>2013-04-10T15:41:44Z</cp:lastPrinted>
  <dcterms:created xsi:type="dcterms:W3CDTF">2013-02-19T17:08:36Z</dcterms:created>
  <dcterms:modified xsi:type="dcterms:W3CDTF">2013-04-10T17:13:04Z</dcterms:modified>
  <cp:category/>
  <cp:version/>
  <cp:contentType/>
  <cp:contentStatus/>
</cp:coreProperties>
</file>