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izon\Downloads\"/>
    </mc:Choice>
  </mc:AlternateContent>
  <xr:revisionPtr revIDLastSave="0" documentId="13_ncr:1_{A8B6CDB2-E753-4C50-8C61-98604ACCEC53}" xr6:coauthVersionLast="47" xr6:coauthVersionMax="47" xr10:uidLastSave="{00000000-0000-0000-0000-000000000000}"/>
  <bookViews>
    <workbookView xWindow="-120" yWindow="-120" windowWidth="29040" windowHeight="15840" xr2:uid="{BA4DF839-2130-4C44-A720-9863F44AA291}"/>
  </bookViews>
  <sheets>
    <sheet name="FY 2023 Omnibus A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75" i="1"/>
  <c r="F74" i="1"/>
  <c r="F73" i="1"/>
  <c r="F72" i="1"/>
  <c r="F20" i="1"/>
  <c r="F70" i="1"/>
  <c r="F69" i="1"/>
  <c r="F65" i="1"/>
  <c r="F66" i="1"/>
  <c r="F67" i="1"/>
  <c r="F64" i="1"/>
  <c r="F61" i="1"/>
  <c r="F62" i="1"/>
  <c r="F60" i="1"/>
  <c r="F57" i="1"/>
  <c r="F58" i="1"/>
  <c r="F56" i="1"/>
  <c r="F54" i="1"/>
  <c r="F53" i="1"/>
  <c r="F51" i="1"/>
  <c r="F50" i="1"/>
  <c r="F45" i="1"/>
  <c r="F46" i="1"/>
  <c r="F47" i="1"/>
  <c r="F48" i="1"/>
  <c r="F44" i="1"/>
  <c r="F40" i="1"/>
  <c r="F41" i="1"/>
  <c r="F42" i="1"/>
  <c r="F39" i="1"/>
  <c r="F34" i="1"/>
  <c r="F35" i="1"/>
  <c r="F36" i="1"/>
  <c r="F37" i="1"/>
  <c r="F33" i="1"/>
  <c r="F29" i="1"/>
  <c r="F30" i="1"/>
  <c r="F31" i="1"/>
  <c r="F28" i="1"/>
  <c r="F24" i="1"/>
  <c r="F25" i="1"/>
  <c r="F26" i="1"/>
  <c r="F23" i="1"/>
  <c r="F14" i="1"/>
  <c r="F15" i="1"/>
  <c r="F16" i="1"/>
  <c r="F17" i="1"/>
  <c r="F18" i="1"/>
  <c r="F19" i="1"/>
  <c r="F21" i="1"/>
  <c r="F13" i="1"/>
  <c r="F8" i="1"/>
  <c r="F9" i="1"/>
  <c r="F10" i="1"/>
  <c r="F11" i="1"/>
  <c r="F7" i="1"/>
  <c r="F5" i="1"/>
  <c r="E38" i="1"/>
  <c r="E43" i="1" s="1"/>
  <c r="E6" i="1"/>
  <c r="E12" i="1"/>
  <c r="E27" i="1"/>
  <c r="E32" i="1" s="1"/>
  <c r="E49" i="1"/>
  <c r="E52" i="1"/>
  <c r="E55" i="1"/>
  <c r="E63" i="1"/>
  <c r="E68" i="1" s="1"/>
  <c r="D12" i="1"/>
  <c r="F12" i="1" l="1"/>
  <c r="F55" i="1"/>
  <c r="F63" i="1"/>
  <c r="F68" i="1" s="1"/>
  <c r="F52" i="1"/>
  <c r="F49" i="1"/>
  <c r="F38" i="1"/>
  <c r="F43" i="1" s="1"/>
  <c r="F27" i="1"/>
  <c r="F32" i="1" s="1"/>
  <c r="F6" i="1"/>
  <c r="E59" i="1"/>
  <c r="E22" i="1"/>
  <c r="F59" i="1" l="1"/>
  <c r="F22" i="1"/>
  <c r="E71" i="1"/>
  <c r="E77" i="1" s="1"/>
  <c r="D63" i="1"/>
  <c r="D68" i="1" s="1"/>
  <c r="D49" i="1"/>
  <c r="D52" i="1"/>
  <c r="D55" i="1"/>
  <c r="D38" i="1"/>
  <c r="D43" i="1" s="1"/>
  <c r="D27" i="1"/>
  <c r="D32" i="1" s="1"/>
  <c r="D6" i="1"/>
  <c r="D22" i="1" s="1"/>
  <c r="F71" i="1" l="1"/>
  <c r="F77" i="1" s="1"/>
  <c r="D59" i="1"/>
  <c r="D71" i="1" l="1"/>
  <c r="D77" i="1" s="1"/>
</calcChain>
</file>

<file path=xl/sharedStrings.xml><?xml version="1.0" encoding="utf-8"?>
<sst xmlns="http://schemas.openxmlformats.org/spreadsheetml/2006/main" count="232" uniqueCount="97">
  <si>
    <t>(dollars in millions)</t>
  </si>
  <si>
    <t>Account and Program Name</t>
  </si>
  <si>
    <t>Health and Independence for Older Adults</t>
  </si>
  <si>
    <t>Home and Community-Based Services</t>
  </si>
  <si>
    <t>Nutrition Services</t>
  </si>
  <si>
    <t>Congregate Nutrition Services (non-add)</t>
  </si>
  <si>
    <t>Nutrition Services Incentive Program (non-add)</t>
  </si>
  <si>
    <t>Preventive Health Services</t>
  </si>
  <si>
    <t>Native American Nutrition &amp; Supportive Services</t>
  </si>
  <si>
    <t xml:space="preserve">Aging Network Support Activities </t>
  </si>
  <si>
    <t>Direct Care Workforce Demonstration (non-add)</t>
  </si>
  <si>
    <t>RD&amp;E Center for the Aging Network</t>
  </si>
  <si>
    <t>Subtotal, Health &amp; Independence for Older Adults</t>
  </si>
  <si>
    <t>Caregiver &amp; Family Support Services</t>
  </si>
  <si>
    <t>Family Caregiver Support Services</t>
  </si>
  <si>
    <t>SGRG (non-add)</t>
  </si>
  <si>
    <t>Raise (non-add)</t>
  </si>
  <si>
    <t>Native American Caregiver Support Services</t>
  </si>
  <si>
    <t>Alzheimer's Disease Program</t>
  </si>
  <si>
    <t>Alzheimer's Disease Program from Direct Appropriations/(non-add)</t>
  </si>
  <si>
    <t>Alzheimer's Call Center from Direct Appropriations {Non-Add}</t>
  </si>
  <si>
    <t>Lifespan Respite Care</t>
  </si>
  <si>
    <t>Subtotal, Caregiver &amp; Family Support Services</t>
  </si>
  <si>
    <t>Protection of Vulnerable Adults</t>
  </si>
  <si>
    <t>Long-Term Care Ombudsman Program</t>
  </si>
  <si>
    <t>Prevention of Elder Abuse &amp; Neglect</t>
  </si>
  <si>
    <t>Elder Rights Support Activities</t>
  </si>
  <si>
    <t>Elder Justice/Adult Protective Services</t>
  </si>
  <si>
    <t>Elder Justice - Opioids (non-add)</t>
  </si>
  <si>
    <t>Elder Justice - Guardianship (non-add)</t>
  </si>
  <si>
    <t>Elder Justice - Infrastructure (non-add)</t>
  </si>
  <si>
    <t>Subtotal, Protection of Vulnerable Adults</t>
  </si>
  <si>
    <t>Disability Programs, Research &amp; Services</t>
  </si>
  <si>
    <t>State Councils on Developmental Disabilities</t>
  </si>
  <si>
    <t>Developmental Disabilities Protection and Advocacy</t>
  </si>
  <si>
    <t>University Centers for Excellence in Developmental Disabilities</t>
  </si>
  <si>
    <t>Projects of National Significance</t>
  </si>
  <si>
    <t>Independent Living</t>
  </si>
  <si>
    <t>Limb Loss Resource Center</t>
  </si>
  <si>
    <t>Limb Loss Resource Center - Direct Appropriations (non-add)</t>
  </si>
  <si>
    <t>Paralysis Resource Center</t>
  </si>
  <si>
    <t>Paralysis Resource Center - Direct Appropriations (non-add)</t>
  </si>
  <si>
    <t>Traumatic Brain Injury</t>
  </si>
  <si>
    <t>Traumatic Brain Injury - Direct Appropriations (non-add)</t>
  </si>
  <si>
    <t>Nat. Institute on Disability, Independent Living, and Rehab. Research</t>
  </si>
  <si>
    <t>Subtotal, Disability Programs, Research &amp; Services</t>
  </si>
  <si>
    <t>Consumer Information, Access and Outreach</t>
  </si>
  <si>
    <t>Aging and Disability Resource Centers</t>
  </si>
  <si>
    <t>State Health Insurance Assistance Program</t>
  </si>
  <si>
    <t>Voting Access for People with Disabilities (HAVA)</t>
  </si>
  <si>
    <t>Assistive Technology</t>
  </si>
  <si>
    <t>Assistive Technology - (non-add)</t>
  </si>
  <si>
    <t>Assistive Technology - Alternative Financing Program (non-add)</t>
  </si>
  <si>
    <t xml:space="preserve">Medicare Improvements for Patients and Providers Act </t>
  </si>
  <si>
    <t>Subtotal, Consumer Information, Access &amp; Outreach</t>
  </si>
  <si>
    <t>Program Administration</t>
  </si>
  <si>
    <t>Congressionally Directed Spending</t>
  </si>
  <si>
    <t xml:space="preserve">Total, ACL Program Level </t>
  </si>
  <si>
    <t>Home-Delivered Nutrition Services (non-add)</t>
  </si>
  <si>
    <t>Less: Funds From Mandatory Sources</t>
  </si>
  <si>
    <t xml:space="preserve">Senior Medicare Patrol Program/HCFAC Wedge Funding </t>
  </si>
  <si>
    <t>Total, Discretionary Budget Authority</t>
  </si>
  <si>
    <t>FY 2023 Omnibus</t>
  </si>
  <si>
    <t>+/- FY 2022 Enacted</t>
  </si>
  <si>
    <t>Care Corps (non-add)</t>
  </si>
  <si>
    <t xml:space="preserve">Senior Medicare Patrol Program/HCFAC </t>
  </si>
  <si>
    <t>Elder Justice - State APS Grants/APS Funding/Other Activities (non-add)</t>
  </si>
  <si>
    <t>Falls Prevention from Direct Appropriations  {Non-Add}</t>
  </si>
  <si>
    <t>Falls Prevention from PPHF {Non-Add}</t>
  </si>
  <si>
    <t>Limb Loss Resource Center - PHS Evaluations (non-add)</t>
  </si>
  <si>
    <t>Paralysis Resource Center - PHS Evaluations (non-add)</t>
  </si>
  <si>
    <t>Traumatic Brain Injury - PHS Evaluations (non-add)</t>
  </si>
  <si>
    <t>Interagency Coordinating Committee</t>
  </si>
  <si>
    <t>Holocaust Survivor's Assistance (non-add)</t>
  </si>
  <si>
    <t>FY 2022 Enacted/1</t>
  </si>
  <si>
    <t>1/ Reflects initial appropriated levels.</t>
  </si>
  <si>
    <t>2/ These programs are paid for out of the Prevention and Public Health Fund.</t>
  </si>
  <si>
    <t xml:space="preserve">3/ The FY 2023 appropriation states that SMP/HCFAC can be paid for with discretionary CMS HCFAC appropriations and/or HCFAC Wedge funds, the amount based on the Secretary of HHS's determination but no less than the $35M floor provided in appropriations language.  </t>
  </si>
  <si>
    <t>4/ Supplemental Funding totaling $10M for the National Technical Assistance Center on Grandparents and Kinship Care is available until FY 2025.</t>
  </si>
  <si>
    <t>Administration for Community Living</t>
  </si>
  <si>
    <t>Category</t>
  </si>
  <si>
    <t>Subtotal</t>
  </si>
  <si>
    <t>Related Footnotes</t>
  </si>
  <si>
    <t>-</t>
  </si>
  <si>
    <t>2/</t>
  </si>
  <si>
    <t>Chronic Disease Self-Management Education [PPHF]</t>
  </si>
  <si>
    <t>Elder Falls Prevention [PPHF]</t>
  </si>
  <si>
    <t>3/</t>
  </si>
  <si>
    <t>4/</t>
  </si>
  <si>
    <t>Total</t>
  </si>
  <si>
    <t>Nat. Tech. Assistance Center on Kinship and Grandfamilies</t>
  </si>
  <si>
    <t>Prevention &amp; Public Health Fund</t>
  </si>
  <si>
    <t xml:space="preserve">HCFAC Funds for Senior Medicare Patrol Program </t>
  </si>
  <si>
    <t>Footnotes</t>
  </si>
  <si>
    <t>Senior Medicare Patrol Program/HCFAC Wedge Funding</t>
  </si>
  <si>
    <t>Alzheimer's Disease Program from PPHF(non-add)</t>
  </si>
  <si>
    <t>National Technical Assistance Center on Kinship &amp; Grandfamilies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</si>
</sst>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_."/>
    <numFmt numFmtId="165" formatCode="0.000"/>
    <numFmt numFmtId="166" formatCode="@*."/>
    <numFmt numFmtId="167" formatCode="0.000_);\(0.000\)"/>
    <numFmt numFmtId="168" formatCode="#,##0.000_);\(#,##0.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3">
    <xf numFmtId="0" fontId="0" fillId="0" borderId="0" xfId="0"/>
    <xf numFmtId="164" fontId="7" fillId="2" borderId="4" xfId="2" applyNumberFormat="1" applyFont="1" applyFill="1" applyBorder="1" applyAlignment="1">
      <alignment horizontal="left" wrapText="1" indent="3"/>
    </xf>
    <xf numFmtId="164" fontId="6" fillId="2" borderId="4" xfId="2" applyNumberFormat="1" applyFont="1" applyFill="1" applyBorder="1" applyAlignment="1">
      <alignment horizontal="left" wrapText="1" indent="2"/>
    </xf>
    <xf numFmtId="164" fontId="7" fillId="2" borderId="4" xfId="2" applyNumberFormat="1" applyFont="1" applyFill="1" applyBorder="1" applyAlignment="1">
      <alignment horizontal="left" wrapText="1" indent="2"/>
    </xf>
    <xf numFmtId="164" fontId="5" fillId="2" borderId="1" xfId="2" applyNumberFormat="1" applyFont="1" applyFill="1" applyBorder="1" applyAlignment="1">
      <alignment horizontal="left" wrapText="1"/>
    </xf>
    <xf numFmtId="165" fontId="8" fillId="2" borderId="6" xfId="0" applyNumberFormat="1" applyFont="1" applyFill="1" applyBorder="1"/>
    <xf numFmtId="164" fontId="6" fillId="2" borderId="5" xfId="2" applyNumberFormat="1" applyFont="1" applyFill="1" applyBorder="1" applyAlignment="1">
      <alignment horizontal="left" wrapText="1" indent="2"/>
    </xf>
    <xf numFmtId="164" fontId="6" fillId="0" borderId="6" xfId="2" applyNumberFormat="1" applyFont="1" applyBorder="1" applyAlignment="1">
      <alignment horizontal="left" wrapText="1" indent="2"/>
    </xf>
    <xf numFmtId="164" fontId="6" fillId="2" borderId="10" xfId="2" applyNumberFormat="1" applyFont="1" applyFill="1" applyBorder="1" applyAlignment="1">
      <alignment horizontal="left" vertical="top" wrapText="1" indent="2"/>
    </xf>
    <xf numFmtId="164" fontId="7" fillId="2" borderId="10" xfId="2" applyNumberFormat="1" applyFont="1" applyFill="1" applyBorder="1" applyAlignment="1">
      <alignment horizontal="left" wrapText="1" indent="3"/>
    </xf>
    <xf numFmtId="164" fontId="6" fillId="2" borderId="10" xfId="2" applyNumberFormat="1" applyFont="1" applyFill="1" applyBorder="1" applyAlignment="1">
      <alignment horizontal="left" indent="2"/>
    </xf>
    <xf numFmtId="164" fontId="6" fillId="2" borderId="10" xfId="2" applyNumberFormat="1" applyFont="1" applyFill="1" applyBorder="1" applyAlignment="1">
      <alignment horizontal="left" wrapText="1" indent="2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6" fontId="7" fillId="2" borderId="4" xfId="5" applyNumberFormat="1" applyFont="1" applyFill="1" applyBorder="1" applyAlignment="1">
      <alignment horizontal="left" wrapText="1" indent="1"/>
    </xf>
    <xf numFmtId="166" fontId="6" fillId="2" borderId="4" xfId="5" applyNumberFormat="1" applyFont="1" applyFill="1" applyBorder="1" applyAlignment="1">
      <alignment horizontal="left" indent="1"/>
    </xf>
    <xf numFmtId="166" fontId="6" fillId="2" borderId="4" xfId="5" applyNumberFormat="1" applyFont="1" applyFill="1" applyBorder="1" applyAlignment="1">
      <alignment horizontal="left" wrapText="1" indent="1"/>
    </xf>
    <xf numFmtId="167" fontId="0" fillId="2" borderId="4" xfId="0" applyNumberFormat="1" applyFill="1" applyBorder="1"/>
    <xf numFmtId="167" fontId="10" fillId="2" borderId="4" xfId="0" applyNumberFormat="1" applyFont="1" applyFill="1" applyBorder="1"/>
    <xf numFmtId="167" fontId="0" fillId="2" borderId="7" xfId="0" applyNumberFormat="1" applyFill="1" applyBorder="1"/>
    <xf numFmtId="167" fontId="10" fillId="2" borderId="7" xfId="0" applyNumberFormat="1" applyFont="1" applyFill="1" applyBorder="1"/>
    <xf numFmtId="167" fontId="10" fillId="2" borderId="4" xfId="0" quotePrefix="1" applyNumberFormat="1" applyFont="1" applyFill="1" applyBorder="1" applyAlignment="1">
      <alignment horizontal="right"/>
    </xf>
    <xf numFmtId="167" fontId="0" fillId="2" borderId="10" xfId="0" applyNumberFormat="1" applyFill="1" applyBorder="1"/>
    <xf numFmtId="167" fontId="8" fillId="2" borderId="6" xfId="0" applyNumberFormat="1" applyFont="1" applyFill="1" applyBorder="1"/>
    <xf numFmtId="167" fontId="10" fillId="2" borderId="10" xfId="0" quotePrefix="1" applyNumberFormat="1" applyFont="1" applyFill="1" applyBorder="1" applyAlignment="1">
      <alignment horizontal="right"/>
    </xf>
    <xf numFmtId="167" fontId="0" fillId="2" borderId="4" xfId="0" applyNumberFormat="1" applyFill="1" applyBorder="1" applyAlignment="1">
      <alignment horizontal="right"/>
    </xf>
    <xf numFmtId="167" fontId="10" fillId="2" borderId="4" xfId="0" applyNumberFormat="1" applyFont="1" applyFill="1" applyBorder="1" applyAlignment="1">
      <alignment horizontal="right"/>
    </xf>
    <xf numFmtId="167" fontId="8" fillId="2" borderId="4" xfId="0" applyNumberFormat="1" applyFont="1" applyFill="1" applyBorder="1"/>
    <xf numFmtId="167" fontId="10" fillId="2" borderId="10" xfId="1" quotePrefix="1" applyNumberFormat="1" applyFont="1" applyFill="1" applyBorder="1" applyAlignment="1">
      <alignment horizontal="right"/>
    </xf>
    <xf numFmtId="167" fontId="8" fillId="2" borderId="6" xfId="3" applyNumberFormat="1" applyFont="1" applyFill="1" applyBorder="1"/>
    <xf numFmtId="167" fontId="0" fillId="2" borderId="5" xfId="0" applyNumberFormat="1" applyFill="1" applyBorder="1"/>
    <xf numFmtId="167" fontId="0" fillId="2" borderId="8" xfId="0" applyNumberFormat="1" applyFill="1" applyBorder="1"/>
    <xf numFmtId="167" fontId="0" fillId="2" borderId="6" xfId="0" applyNumberFormat="1" applyFill="1" applyBorder="1"/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/>
    <xf numFmtId="0" fontId="2" fillId="2" borderId="6" xfId="0" quotePrefix="1" applyFont="1" applyFill="1" applyBorder="1" applyAlignment="1">
      <alignment horizontal="center" vertical="center" wrapText="1"/>
    </xf>
    <xf numFmtId="167" fontId="0" fillId="2" borderId="4" xfId="0" quotePrefix="1" applyNumberFormat="1" applyFill="1" applyBorder="1" applyAlignment="1">
      <alignment horizontal="right"/>
    </xf>
    <xf numFmtId="167" fontId="0" fillId="2" borderId="9" xfId="0" quotePrefix="1" applyNumberFormat="1" applyFill="1" applyBorder="1" applyAlignment="1">
      <alignment horizontal="right"/>
    </xf>
    <xf numFmtId="168" fontId="9" fillId="2" borderId="1" xfId="3" applyNumberFormat="1" applyFont="1" applyFill="1" applyBorder="1"/>
    <xf numFmtId="0" fontId="0" fillId="2" borderId="0" xfId="0" applyFill="1"/>
    <xf numFmtId="4" fontId="0" fillId="2" borderId="0" xfId="0" applyNumberFormat="1" applyFill="1"/>
    <xf numFmtId="0" fontId="15" fillId="2" borderId="0" xfId="0" applyFont="1" applyFill="1"/>
    <xf numFmtId="0" fontId="15" fillId="2" borderId="0" xfId="0" applyFont="1" applyFill="1" applyAlignment="1">
      <alignment horizontal="left" wrapText="1"/>
    </xf>
    <xf numFmtId="0" fontId="13" fillId="2" borderId="2" xfId="0" applyFont="1" applyFill="1" applyBorder="1" applyAlignment="1">
      <alignment horizontal="centerContinuous" vertical="top"/>
    </xf>
    <xf numFmtId="0" fontId="13" fillId="2" borderId="3" xfId="0" applyFont="1" applyFill="1" applyBorder="1" applyAlignment="1">
      <alignment horizontal="centerContinuous" vertical="top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0" borderId="7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164" fontId="5" fillId="2" borderId="4" xfId="2" applyNumberFormat="1" applyFont="1" applyFill="1" applyBorder="1" applyAlignment="1">
      <alignment horizontal="left" wrapText="1" indent="4"/>
    </xf>
    <xf numFmtId="164" fontId="5" fillId="2" borderId="6" xfId="2" applyNumberFormat="1" applyFont="1" applyFill="1" applyBorder="1" applyAlignment="1">
      <alignment horizontal="left" wrapText="1" indent="4"/>
    </xf>
    <xf numFmtId="0" fontId="2" fillId="0" borderId="13" xfId="0" applyFont="1" applyBorder="1" applyAlignment="1">
      <alignment horizontal="center" vertical="center"/>
    </xf>
    <xf numFmtId="164" fontId="5" fillId="2" borderId="14" xfId="2" applyNumberFormat="1" applyFont="1" applyFill="1" applyBorder="1" applyAlignment="1">
      <alignment horizontal="left" wrapText="1"/>
    </xf>
    <xf numFmtId="164" fontId="5" fillId="2" borderId="15" xfId="2" applyNumberFormat="1" applyFont="1" applyFill="1" applyBorder="1" applyAlignment="1">
      <alignment horizontal="left" wrapText="1" indent="4"/>
    </xf>
    <xf numFmtId="164" fontId="5" fillId="2" borderId="16" xfId="2" applyNumberFormat="1" applyFont="1" applyFill="1" applyBorder="1" applyAlignment="1">
      <alignment horizontal="left" wrapText="1"/>
    </xf>
    <xf numFmtId="164" fontId="5" fillId="2" borderId="13" xfId="2" applyNumberFormat="1" applyFont="1" applyFill="1" applyBorder="1" applyAlignment="1">
      <alignment horizontal="left" wrapText="1" indent="4"/>
    </xf>
    <xf numFmtId="164" fontId="5" fillId="2" borderId="14" xfId="2" applyNumberFormat="1" applyFont="1" applyFill="1" applyBorder="1" applyAlignment="1">
      <alignment horizontal="left"/>
    </xf>
    <xf numFmtId="164" fontId="5" fillId="2" borderId="17" xfId="2" applyNumberFormat="1" applyFont="1" applyFill="1" applyBorder="1" applyAlignment="1">
      <alignment horizontal="left" wrapText="1" indent="2"/>
    </xf>
    <xf numFmtId="164" fontId="5" fillId="0" borderId="13" xfId="2" applyNumberFormat="1" applyFont="1" applyBorder="1" applyAlignment="1">
      <alignment horizontal="left" wrapText="1" indent="2"/>
    </xf>
    <xf numFmtId="164" fontId="5" fillId="2" borderId="12" xfId="2" applyNumberFormat="1" applyFont="1" applyFill="1" applyBorder="1" applyAlignment="1">
      <alignment horizontal="left" wrapText="1"/>
    </xf>
    <xf numFmtId="0" fontId="12" fillId="2" borderId="14" xfId="5" applyFont="1" applyFill="1" applyBorder="1"/>
    <xf numFmtId="0" fontId="2" fillId="2" borderId="9" xfId="0" quotePrefix="1" applyFont="1" applyFill="1" applyBorder="1" applyAlignment="1">
      <alignment horizontal="center" vertical="center" wrapText="1"/>
    </xf>
    <xf numFmtId="167" fontId="0" fillId="2" borderId="7" xfId="0" applyNumberFormat="1" applyFill="1" applyBorder="1" applyAlignment="1">
      <alignment horizontal="right"/>
    </xf>
    <xf numFmtId="167" fontId="10" fillId="2" borderId="7" xfId="0" applyNumberFormat="1" applyFont="1" applyFill="1" applyBorder="1" applyAlignment="1">
      <alignment horizontal="right"/>
    </xf>
    <xf numFmtId="167" fontId="10" fillId="2" borderId="7" xfId="0" quotePrefix="1" applyNumberFormat="1" applyFont="1" applyFill="1" applyBorder="1" applyAlignment="1">
      <alignment horizontal="right"/>
    </xf>
    <xf numFmtId="167" fontId="10" fillId="2" borderId="18" xfId="0" quotePrefix="1" applyNumberFormat="1" applyFont="1" applyFill="1" applyBorder="1" applyAlignment="1">
      <alignment horizontal="right"/>
    </xf>
    <xf numFmtId="167" fontId="8" fillId="2" borderId="9" xfId="3" applyNumberFormat="1" applyFont="1" applyFill="1" applyBorder="1"/>
    <xf numFmtId="167" fontId="0" fillId="2" borderId="18" xfId="0" applyNumberFormat="1" applyFill="1" applyBorder="1"/>
    <xf numFmtId="165" fontId="8" fillId="2" borderId="9" xfId="0" applyNumberFormat="1" applyFont="1" applyFill="1" applyBorder="1"/>
    <xf numFmtId="167" fontId="10" fillId="2" borderId="18" xfId="0" applyNumberFormat="1" applyFont="1" applyFill="1" applyBorder="1"/>
    <xf numFmtId="167" fontId="8" fillId="2" borderId="9" xfId="0" applyNumberFormat="1" applyFont="1" applyFill="1" applyBorder="1"/>
    <xf numFmtId="167" fontId="8" fillId="2" borderId="7" xfId="0" applyNumberFormat="1" applyFont="1" applyFill="1" applyBorder="1"/>
    <xf numFmtId="167" fontId="0" fillId="2" borderId="9" xfId="0" applyNumberFormat="1" applyFill="1" applyBorder="1"/>
    <xf numFmtId="168" fontId="9" fillId="2" borderId="9" xfId="3" applyNumberFormat="1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6" fontId="5" fillId="2" borderId="17" xfId="5" applyNumberFormat="1" applyFont="1" applyFill="1" applyBorder="1" applyAlignment="1">
      <alignment horizontal="left"/>
    </xf>
    <xf numFmtId="166" fontId="5" fillId="2" borderId="5" xfId="5" applyNumberFormat="1" applyFont="1" applyFill="1" applyBorder="1" applyAlignment="1">
      <alignment horizontal="left"/>
    </xf>
    <xf numFmtId="168" fontId="9" fillId="2" borderId="8" xfId="3" applyNumberFormat="1" applyFont="1" applyFill="1" applyBorder="1"/>
    <xf numFmtId="168" fontId="9" fillId="2" borderId="5" xfId="3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5" fillId="2" borderId="19" xfId="0" applyFont="1" applyFill="1" applyBorder="1"/>
    <xf numFmtId="4" fontId="0" fillId="2" borderId="11" xfId="0" applyNumberFormat="1" applyFill="1" applyBorder="1"/>
    <xf numFmtId="0" fontId="15" fillId="2" borderId="0" xfId="0" applyFont="1" applyFill="1" applyAlignment="1">
      <alignment wrapText="1"/>
    </xf>
    <xf numFmtId="0" fontId="15" fillId="2" borderId="0" xfId="0" applyFont="1" applyFill="1" applyAlignment="1"/>
    <xf numFmtId="167" fontId="0" fillId="2" borderId="4" xfId="0" applyNumberFormat="1" applyFill="1" applyBorder="1" applyAlignment="1">
      <alignment horizontal="left"/>
    </xf>
    <xf numFmtId="167" fontId="10" fillId="2" borderId="4" xfId="0" applyNumberFormat="1" applyFont="1" applyFill="1" applyBorder="1" applyAlignment="1">
      <alignment horizontal="left"/>
    </xf>
    <xf numFmtId="167" fontId="10" fillId="2" borderId="4" xfId="0" quotePrefix="1" applyNumberFormat="1" applyFont="1" applyFill="1" applyBorder="1" applyAlignment="1">
      <alignment horizontal="left"/>
    </xf>
    <xf numFmtId="167" fontId="10" fillId="2" borderId="10" xfId="1" quotePrefix="1" applyNumberFormat="1" applyFont="1" applyFill="1" applyBorder="1" applyAlignment="1">
      <alignment horizontal="left"/>
    </xf>
    <xf numFmtId="167" fontId="1" fillId="2" borderId="6" xfId="3" applyNumberFormat="1" applyFont="1" applyFill="1" applyBorder="1" applyAlignment="1">
      <alignment horizontal="left"/>
    </xf>
    <xf numFmtId="167" fontId="0" fillId="2" borderId="10" xfId="0" applyNumberFormat="1" applyFill="1" applyBorder="1" applyAlignment="1">
      <alignment horizontal="left"/>
    </xf>
    <xf numFmtId="165" fontId="8" fillId="2" borderId="6" xfId="0" applyNumberFormat="1" applyFont="1" applyFill="1" applyBorder="1" applyAlignment="1">
      <alignment horizontal="left"/>
    </xf>
    <xf numFmtId="167" fontId="10" fillId="2" borderId="10" xfId="0" quotePrefix="1" applyNumberFormat="1" applyFont="1" applyFill="1" applyBorder="1" applyAlignment="1">
      <alignment horizontal="left"/>
    </xf>
    <xf numFmtId="167" fontId="0" fillId="2" borderId="6" xfId="0" applyNumberFormat="1" applyFont="1" applyFill="1" applyBorder="1" applyAlignment="1">
      <alignment horizontal="left"/>
    </xf>
    <xf numFmtId="167" fontId="0" fillId="2" borderId="4" xfId="0" applyNumberFormat="1" applyFont="1" applyFill="1" applyBorder="1" applyAlignment="1">
      <alignment horizontal="left"/>
    </xf>
    <xf numFmtId="167" fontId="0" fillId="2" borderId="5" xfId="0" applyNumberFormat="1" applyFill="1" applyBorder="1" applyAlignment="1">
      <alignment horizontal="left"/>
    </xf>
    <xf numFmtId="167" fontId="0" fillId="2" borderId="6" xfId="0" applyNumberFormat="1" applyFill="1" applyBorder="1" applyAlignment="1">
      <alignment horizontal="left"/>
    </xf>
    <xf numFmtId="168" fontId="9" fillId="2" borderId="1" xfId="3" applyNumberFormat="1" applyFont="1" applyFill="1" applyBorder="1" applyAlignment="1">
      <alignment horizontal="left"/>
    </xf>
    <xf numFmtId="167" fontId="10" fillId="2" borderId="7" xfId="0" applyNumberFormat="1" applyFont="1" applyFill="1" applyBorder="1" applyAlignment="1">
      <alignment horizontal="left"/>
    </xf>
    <xf numFmtId="167" fontId="0" fillId="2" borderId="7" xfId="0" applyNumberFormat="1" applyFill="1" applyBorder="1" applyAlignment="1">
      <alignment horizontal="left"/>
    </xf>
    <xf numFmtId="168" fontId="9" fillId="2" borderId="8" xfId="3" applyNumberFormat="1" applyFont="1" applyFill="1" applyBorder="1" applyAlignment="1">
      <alignment horizontal="left"/>
    </xf>
  </cellXfs>
  <cellStyles count="6">
    <cellStyle name="Comma" xfId="3" builtinId="3"/>
    <cellStyle name="Currency" xfId="1" builtinId="4"/>
    <cellStyle name="Normal" xfId="0" builtinId="0"/>
    <cellStyle name="Normal 18 5" xfId="4" xr:uid="{775E5BC0-6577-4B6A-AE00-4F8E4707BD9F}"/>
    <cellStyle name="Normal 29" xfId="2" xr:uid="{ECA37F4A-7A73-45C4-83C5-FDCD74E5053D}"/>
    <cellStyle name="Normal_FY 2008 Exhibits" xfId="5" xr:uid="{34B25D1C-35CE-4EEE-B9B0-298F178926C3}"/>
  </cellStyles>
  <dxfs count="8">
    <dxf>
      <alignment horizontal="left" vertical="bottom" textRotation="0" wrapText="0" indent="0" justifyLastLine="0" shrinkToFit="0" readingOrder="0"/>
    </dxf>
    <dxf>
      <border outline="0">
        <right style="medium">
          <color indexed="64"/>
        </right>
      </border>
    </dxf>
    <dxf>
      <numFmt numFmtId="167" formatCode="0.000_);\(0.000\)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7" formatCode="0.000_);\(0.000\)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7" formatCode="0.000_);\(0.000\)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DDC3E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B8182-CB26-4D74-8D71-9DECB1E96D7F}" name="ACL_FY2023_Omnibus" displayName="ACL_FY2023_Omnibus" ref="A4:F77" totalsRowShown="0" headerRowBorderDxfId="7" tableBorderDxfId="6">
  <autoFilter ref="A4:F77" xr:uid="{3F3B8182-CB26-4D74-8D71-9DECB1E96D7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7933336-5A8C-4DAC-9676-D24EB1218F4D}" name="Category" dataDxfId="5" dataCellStyle="Normal_FY 2008 Exhibits"/>
    <tableColumn id="2" xr3:uid="{1871AD9E-3CCD-4529-AC63-4F64FD07D5FA}" name="Account and Program Name" dataDxfId="1"/>
    <tableColumn id="7" xr3:uid="{FBB90077-A2FD-441F-805E-9A5DFBD31439}" name="Related Footnotes" dataDxfId="0"/>
    <tableColumn id="4" xr3:uid="{40C166EF-E497-4EF4-B5D2-4B8385AE51DB}" name="FY 2022 Enacted/1" dataDxfId="4"/>
    <tableColumn id="5" xr3:uid="{235FE2D1-5F18-463F-8B79-600A73A9FC9D}" name="FY 2023 Omnibus" dataDxfId="3"/>
    <tableColumn id="6" xr3:uid="{84B580C7-A75B-43C0-8EA5-974623F196B6}" name="+/- FY 2022 Enacted" dataDxfId="2"/>
  </tableColumns>
  <tableStyleInfo name="TableStyleLight15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1C244-5803-4E5B-8A4E-0CD11CD33A31}">
  <dimension ref="A1:G85"/>
  <sheetViews>
    <sheetView tabSelected="1" zoomScale="80" zoomScaleNormal="80" workbookViewId="0"/>
  </sheetViews>
  <sheetFormatPr defaultColWidth="57.42578125" defaultRowHeight="28.15" customHeight="1" x14ac:dyDescent="0.25"/>
  <cols>
    <col min="1" max="1" width="47.85546875" customWidth="1"/>
    <col min="2" max="2" width="76.85546875" customWidth="1"/>
    <col min="3" max="3" width="19.7109375" customWidth="1"/>
    <col min="4" max="4" width="20.140625" customWidth="1"/>
    <col min="5" max="5" width="19.28515625" customWidth="1"/>
    <col min="6" max="6" width="21.5703125" customWidth="1"/>
  </cols>
  <sheetData>
    <row r="1" spans="1:7" s="35" customFormat="1" ht="28.15" customHeight="1" thickBot="1" x14ac:dyDescent="0.4">
      <c r="A1" s="44" t="s">
        <v>79</v>
      </c>
      <c r="B1" s="45"/>
      <c r="C1" s="45"/>
      <c r="D1" s="45"/>
      <c r="E1" s="45"/>
      <c r="F1" s="45"/>
      <c r="G1" s="48"/>
    </row>
    <row r="2" spans="1:7" ht="45" customHeight="1" thickBot="1" x14ac:dyDescent="0.3">
      <c r="A2" s="46" t="s">
        <v>0</v>
      </c>
      <c r="B2" s="47"/>
      <c r="C2" s="47"/>
      <c r="D2" s="47"/>
      <c r="E2" s="47"/>
      <c r="F2" s="47"/>
      <c r="G2" s="49"/>
    </row>
    <row r="3" spans="1:7" ht="28.15" customHeight="1" x14ac:dyDescent="0.25">
      <c r="A3" s="75"/>
      <c r="B3" s="76"/>
      <c r="C3" s="76"/>
      <c r="D3" s="76"/>
      <c r="E3" s="76"/>
      <c r="F3" s="77"/>
      <c r="G3" s="33"/>
    </row>
    <row r="4" spans="1:7" ht="60" customHeight="1" thickBot="1" x14ac:dyDescent="0.3">
      <c r="A4" s="52" t="s">
        <v>80</v>
      </c>
      <c r="B4" s="12" t="s">
        <v>1</v>
      </c>
      <c r="C4" s="13" t="s">
        <v>82</v>
      </c>
      <c r="D4" s="13" t="s">
        <v>74</v>
      </c>
      <c r="E4" s="36" t="s">
        <v>62</v>
      </c>
      <c r="F4" s="62" t="s">
        <v>63</v>
      </c>
      <c r="G4" s="34"/>
    </row>
    <row r="5" spans="1:7" ht="28.15" customHeight="1" x14ac:dyDescent="0.25">
      <c r="A5" s="53" t="s">
        <v>2</v>
      </c>
      <c r="B5" s="2" t="s">
        <v>3</v>
      </c>
      <c r="C5" s="87" t="s">
        <v>83</v>
      </c>
      <c r="D5" s="17">
        <v>398.57400000000001</v>
      </c>
      <c r="E5" s="25">
        <v>410</v>
      </c>
      <c r="F5" s="63">
        <f>E5-D5</f>
        <v>11.425999999999988</v>
      </c>
    </row>
    <row r="6" spans="1:7" ht="28.15" customHeight="1" x14ac:dyDescent="0.25">
      <c r="A6" s="53" t="s">
        <v>2</v>
      </c>
      <c r="B6" s="2" t="s">
        <v>4</v>
      </c>
      <c r="C6" s="87" t="s">
        <v>83</v>
      </c>
      <c r="D6" s="17">
        <f>SUM(D7:D9)</f>
        <v>966.75299999999993</v>
      </c>
      <c r="E6" s="17">
        <f t="shared" ref="E6:F6" si="0">SUM(E7:E9)</f>
        <v>1066.7529999999999</v>
      </c>
      <c r="F6" s="19">
        <f t="shared" si="0"/>
        <v>100</v>
      </c>
    </row>
    <row r="7" spans="1:7" ht="28.15" customHeight="1" x14ac:dyDescent="0.25">
      <c r="A7" s="53" t="s">
        <v>2</v>
      </c>
      <c r="B7" s="1" t="s">
        <v>5</v>
      </c>
      <c r="C7" s="88" t="s">
        <v>83</v>
      </c>
      <c r="D7" s="18">
        <v>515.34199999999998</v>
      </c>
      <c r="E7" s="26">
        <v>540.34199999999998</v>
      </c>
      <c r="F7" s="64">
        <f>E7-D7</f>
        <v>25</v>
      </c>
    </row>
    <row r="8" spans="1:7" ht="28.15" customHeight="1" x14ac:dyDescent="0.25">
      <c r="A8" s="53" t="s">
        <v>2</v>
      </c>
      <c r="B8" s="1" t="s">
        <v>58</v>
      </c>
      <c r="C8" s="88" t="s">
        <v>83</v>
      </c>
      <c r="D8" s="18">
        <v>291.34199999999998</v>
      </c>
      <c r="E8" s="26">
        <v>366.34199999999998</v>
      </c>
      <c r="F8" s="64">
        <f>E8-D8</f>
        <v>75</v>
      </c>
    </row>
    <row r="9" spans="1:7" ht="28.15" customHeight="1" x14ac:dyDescent="0.25">
      <c r="A9" s="53" t="s">
        <v>2</v>
      </c>
      <c r="B9" s="1" t="s">
        <v>6</v>
      </c>
      <c r="C9" s="88" t="s">
        <v>83</v>
      </c>
      <c r="D9" s="18">
        <v>160.06899999999999</v>
      </c>
      <c r="E9" s="26">
        <v>160.06899999999999</v>
      </c>
      <c r="F9" s="64">
        <f>E9-D9</f>
        <v>0</v>
      </c>
    </row>
    <row r="10" spans="1:7" ht="28.15" customHeight="1" x14ac:dyDescent="0.25">
      <c r="A10" s="53" t="s">
        <v>2</v>
      </c>
      <c r="B10" s="2" t="s">
        <v>7</v>
      </c>
      <c r="C10" s="87" t="s">
        <v>83</v>
      </c>
      <c r="D10" s="17">
        <v>24.847999999999999</v>
      </c>
      <c r="E10" s="25">
        <v>26.338999999999999</v>
      </c>
      <c r="F10" s="64">
        <f>E10-D10</f>
        <v>1.4909999999999997</v>
      </c>
    </row>
    <row r="11" spans="1:7" ht="28.15" customHeight="1" x14ac:dyDescent="0.25">
      <c r="A11" s="53" t="s">
        <v>2</v>
      </c>
      <c r="B11" s="2" t="s">
        <v>85</v>
      </c>
      <c r="C11" s="87" t="s">
        <v>84</v>
      </c>
      <c r="D11" s="17">
        <v>8</v>
      </c>
      <c r="E11" s="37">
        <v>8</v>
      </c>
      <c r="F11" s="64">
        <f>E11-D11</f>
        <v>0</v>
      </c>
    </row>
    <row r="12" spans="1:7" ht="28.15" customHeight="1" x14ac:dyDescent="0.25">
      <c r="A12" s="53" t="s">
        <v>2</v>
      </c>
      <c r="B12" s="2" t="s">
        <v>86</v>
      </c>
      <c r="C12" s="87" t="s">
        <v>84</v>
      </c>
      <c r="D12" s="17">
        <f>SUM(D13:D14)</f>
        <v>5</v>
      </c>
      <c r="E12" s="17">
        <f t="shared" ref="E12:F12" si="1">SUM(E13:E14)</f>
        <v>7.5</v>
      </c>
      <c r="F12" s="19">
        <f t="shared" si="1"/>
        <v>2.5</v>
      </c>
    </row>
    <row r="13" spans="1:7" ht="28.15" customHeight="1" x14ac:dyDescent="0.25">
      <c r="A13" s="53" t="s">
        <v>2</v>
      </c>
      <c r="B13" s="3" t="s">
        <v>68</v>
      </c>
      <c r="C13" s="88" t="s">
        <v>83</v>
      </c>
      <c r="D13" s="18">
        <v>5</v>
      </c>
      <c r="E13" s="21">
        <v>5</v>
      </c>
      <c r="F13" s="65">
        <f t="shared" ref="F13:F21" si="2">E13-D13</f>
        <v>0</v>
      </c>
    </row>
    <row r="14" spans="1:7" ht="28.15" customHeight="1" x14ac:dyDescent="0.25">
      <c r="A14" s="53" t="s">
        <v>2</v>
      </c>
      <c r="B14" s="3" t="s">
        <v>67</v>
      </c>
      <c r="C14" s="89" t="s">
        <v>83</v>
      </c>
      <c r="D14" s="21">
        <v>0</v>
      </c>
      <c r="E14" s="21">
        <v>2.5</v>
      </c>
      <c r="F14" s="65">
        <f t="shared" si="2"/>
        <v>2.5</v>
      </c>
    </row>
    <row r="15" spans="1:7" ht="28.15" customHeight="1" x14ac:dyDescent="0.25">
      <c r="A15" s="53" t="s">
        <v>2</v>
      </c>
      <c r="B15" s="2" t="s">
        <v>8</v>
      </c>
      <c r="C15" s="87" t="s">
        <v>83</v>
      </c>
      <c r="D15" s="17">
        <v>36.264000000000003</v>
      </c>
      <c r="E15" s="25">
        <v>38.264000000000003</v>
      </c>
      <c r="F15" s="65">
        <f t="shared" si="2"/>
        <v>2</v>
      </c>
    </row>
    <row r="16" spans="1:7" ht="28.15" customHeight="1" x14ac:dyDescent="0.25">
      <c r="A16" s="53" t="s">
        <v>2</v>
      </c>
      <c r="B16" s="2" t="s">
        <v>9</v>
      </c>
      <c r="C16" s="87" t="s">
        <v>83</v>
      </c>
      <c r="D16" s="17">
        <v>18.460999999999999</v>
      </c>
      <c r="E16" s="25">
        <v>30.460999999999999</v>
      </c>
      <c r="F16" s="65">
        <f t="shared" si="2"/>
        <v>12</v>
      </c>
    </row>
    <row r="17" spans="1:6" ht="28.15" customHeight="1" x14ac:dyDescent="0.25">
      <c r="A17" s="53" t="s">
        <v>2</v>
      </c>
      <c r="B17" s="1" t="s">
        <v>10</v>
      </c>
      <c r="C17" s="88" t="s">
        <v>83</v>
      </c>
      <c r="D17" s="18">
        <v>1</v>
      </c>
      <c r="E17" s="21">
        <v>2</v>
      </c>
      <c r="F17" s="65">
        <f t="shared" si="2"/>
        <v>1</v>
      </c>
    </row>
    <row r="18" spans="1:6" ht="28.15" customHeight="1" x14ac:dyDescent="0.25">
      <c r="A18" s="53" t="s">
        <v>2</v>
      </c>
      <c r="B18" s="1" t="s">
        <v>73</v>
      </c>
      <c r="C18" s="88" t="s">
        <v>83</v>
      </c>
      <c r="D18" s="18">
        <v>6</v>
      </c>
      <c r="E18" s="26">
        <v>8.5</v>
      </c>
      <c r="F18" s="65">
        <f t="shared" si="2"/>
        <v>2.5</v>
      </c>
    </row>
    <row r="19" spans="1:6" ht="28.15" customHeight="1" x14ac:dyDescent="0.25">
      <c r="A19" s="53" t="s">
        <v>2</v>
      </c>
      <c r="B19" s="1" t="s">
        <v>64</v>
      </c>
      <c r="C19" s="88" t="s">
        <v>83</v>
      </c>
      <c r="D19" s="18">
        <v>4</v>
      </c>
      <c r="E19" s="26">
        <v>5.5</v>
      </c>
      <c r="F19" s="65">
        <f t="shared" si="2"/>
        <v>1.5</v>
      </c>
    </row>
    <row r="20" spans="1:6" ht="28.15" customHeight="1" x14ac:dyDescent="0.25">
      <c r="A20" s="53" t="s">
        <v>2</v>
      </c>
      <c r="B20" s="1" t="s">
        <v>72</v>
      </c>
      <c r="C20" s="88" t="s">
        <v>83</v>
      </c>
      <c r="D20" s="18">
        <v>0</v>
      </c>
      <c r="E20" s="26">
        <v>1</v>
      </c>
      <c r="F20" s="65">
        <f t="shared" si="2"/>
        <v>1</v>
      </c>
    </row>
    <row r="21" spans="1:6" ht="28.15" customHeight="1" x14ac:dyDescent="0.25">
      <c r="A21" s="53" t="s">
        <v>2</v>
      </c>
      <c r="B21" s="9" t="s">
        <v>11</v>
      </c>
      <c r="C21" s="90" t="s">
        <v>83</v>
      </c>
      <c r="D21" s="28">
        <v>0</v>
      </c>
      <c r="E21" s="24">
        <v>5</v>
      </c>
      <c r="F21" s="66">
        <f t="shared" si="2"/>
        <v>5</v>
      </c>
    </row>
    <row r="22" spans="1:6" ht="28.15" customHeight="1" thickBot="1" x14ac:dyDescent="0.3">
      <c r="A22" s="54" t="s">
        <v>81</v>
      </c>
      <c r="B22" s="50" t="s">
        <v>12</v>
      </c>
      <c r="C22" s="91" t="s">
        <v>83</v>
      </c>
      <c r="D22" s="29">
        <f>SUM(D5+D6+D10+D11+D12+D15+D16)</f>
        <v>1457.8999999999999</v>
      </c>
      <c r="E22" s="29">
        <f>SUM(E5+E6+E10+E11+E12+E15+E16)</f>
        <v>1587.3169999999998</v>
      </c>
      <c r="F22" s="67">
        <f t="shared" ref="F22" si="3">SUM(F5+F6+F10+F11+F12+F15+F16)</f>
        <v>129.41699999999997</v>
      </c>
    </row>
    <row r="23" spans="1:6" ht="28.15" customHeight="1" x14ac:dyDescent="0.25">
      <c r="A23" s="53" t="s">
        <v>13</v>
      </c>
      <c r="B23" s="6" t="s">
        <v>14</v>
      </c>
      <c r="C23" s="87" t="s">
        <v>83</v>
      </c>
      <c r="D23" s="17">
        <v>193.93600000000001</v>
      </c>
      <c r="E23" s="17">
        <v>205</v>
      </c>
      <c r="F23" s="19">
        <f>E23-D23</f>
        <v>11.063999999999993</v>
      </c>
    </row>
    <row r="24" spans="1:6" ht="28.15" customHeight="1" x14ac:dyDescent="0.25">
      <c r="A24" s="53" t="s">
        <v>13</v>
      </c>
      <c r="B24" s="1" t="s">
        <v>15</v>
      </c>
      <c r="C24" s="88" t="s">
        <v>83</v>
      </c>
      <c r="D24" s="18">
        <v>0.3</v>
      </c>
      <c r="E24" s="21">
        <v>0.3</v>
      </c>
      <c r="F24" s="20">
        <f>E24-D24</f>
        <v>0</v>
      </c>
    </row>
    <row r="25" spans="1:6" ht="28.15" customHeight="1" x14ac:dyDescent="0.25">
      <c r="A25" s="53" t="s">
        <v>13</v>
      </c>
      <c r="B25" s="1" t="s">
        <v>16</v>
      </c>
      <c r="C25" s="88" t="s">
        <v>83</v>
      </c>
      <c r="D25" s="18">
        <v>0.4</v>
      </c>
      <c r="E25" s="21">
        <v>0.4</v>
      </c>
      <c r="F25" s="20">
        <f>E25-D25</f>
        <v>0</v>
      </c>
    </row>
    <row r="26" spans="1:6" ht="28.15" customHeight="1" x14ac:dyDescent="0.25">
      <c r="A26" s="53" t="s">
        <v>13</v>
      </c>
      <c r="B26" s="2" t="s">
        <v>17</v>
      </c>
      <c r="C26" s="87" t="s">
        <v>83</v>
      </c>
      <c r="D26" s="17">
        <v>11.305999999999999</v>
      </c>
      <c r="E26" s="17">
        <v>12</v>
      </c>
      <c r="F26" s="19">
        <f>E26-D26</f>
        <v>0.69400000000000084</v>
      </c>
    </row>
    <row r="27" spans="1:6" ht="28.15" customHeight="1" x14ac:dyDescent="0.25">
      <c r="A27" s="53" t="s">
        <v>13</v>
      </c>
      <c r="B27" s="2" t="s">
        <v>18</v>
      </c>
      <c r="C27" s="87" t="s">
        <v>83</v>
      </c>
      <c r="D27" s="17">
        <f>SUM(D28:D30)</f>
        <v>29.5</v>
      </c>
      <c r="E27" s="17">
        <f t="shared" ref="E27:F27" si="4">SUM(E28:E30)</f>
        <v>31.5</v>
      </c>
      <c r="F27" s="19">
        <f t="shared" si="4"/>
        <v>2</v>
      </c>
    </row>
    <row r="28" spans="1:6" ht="28.15" customHeight="1" x14ac:dyDescent="0.25">
      <c r="A28" s="53" t="s">
        <v>13</v>
      </c>
      <c r="B28" s="1" t="s">
        <v>19</v>
      </c>
      <c r="C28" s="88" t="s">
        <v>83</v>
      </c>
      <c r="D28" s="18">
        <v>13.566000000000001</v>
      </c>
      <c r="E28" s="18">
        <v>14.8</v>
      </c>
      <c r="F28" s="20">
        <f>E28-D28</f>
        <v>1.234</v>
      </c>
    </row>
    <row r="29" spans="1:6" ht="28.15" customHeight="1" x14ac:dyDescent="0.25">
      <c r="A29" s="53" t="s">
        <v>13</v>
      </c>
      <c r="B29" s="1" t="s">
        <v>20</v>
      </c>
      <c r="C29" s="88" t="s">
        <v>83</v>
      </c>
      <c r="D29" s="18">
        <v>1.234</v>
      </c>
      <c r="E29" s="21">
        <v>2</v>
      </c>
      <c r="F29" s="20">
        <f>E29-D29</f>
        <v>0.76600000000000001</v>
      </c>
    </row>
    <row r="30" spans="1:6" ht="28.15" customHeight="1" x14ac:dyDescent="0.25">
      <c r="A30" s="53" t="s">
        <v>13</v>
      </c>
      <c r="B30" s="1" t="s">
        <v>95</v>
      </c>
      <c r="C30" s="88" t="s">
        <v>84</v>
      </c>
      <c r="D30" s="18">
        <v>14.7</v>
      </c>
      <c r="E30" s="21">
        <v>14.7</v>
      </c>
      <c r="F30" s="20">
        <f>E30-D30</f>
        <v>0</v>
      </c>
    </row>
    <row r="31" spans="1:6" ht="28.15" customHeight="1" x14ac:dyDescent="0.25">
      <c r="A31" s="53" t="s">
        <v>13</v>
      </c>
      <c r="B31" s="10" t="s">
        <v>21</v>
      </c>
      <c r="C31" s="92" t="s">
        <v>83</v>
      </c>
      <c r="D31" s="22">
        <v>8.11</v>
      </c>
      <c r="E31" s="22">
        <v>10</v>
      </c>
      <c r="F31" s="68">
        <f>E31-D31</f>
        <v>1.8900000000000006</v>
      </c>
    </row>
    <row r="32" spans="1:6" ht="28.15" customHeight="1" thickBot="1" x14ac:dyDescent="0.3">
      <c r="A32" s="54" t="s">
        <v>81</v>
      </c>
      <c r="B32" s="51" t="s">
        <v>22</v>
      </c>
      <c r="C32" s="93" t="s">
        <v>83</v>
      </c>
      <c r="D32" s="5">
        <f>D23+D26+D27+D31</f>
        <v>242.85200000000003</v>
      </c>
      <c r="E32" s="5">
        <f>E23+E26+E27+E31</f>
        <v>258.5</v>
      </c>
      <c r="F32" s="69">
        <f t="shared" ref="F32" si="5">F23+F26+F27+F31</f>
        <v>15.647999999999994</v>
      </c>
    </row>
    <row r="33" spans="1:6" ht="28.15" customHeight="1" x14ac:dyDescent="0.25">
      <c r="A33" s="53" t="s">
        <v>23</v>
      </c>
      <c r="B33" s="2" t="s">
        <v>24</v>
      </c>
      <c r="C33" s="87" t="s">
        <v>83</v>
      </c>
      <c r="D33" s="17">
        <v>19.885000000000002</v>
      </c>
      <c r="E33" s="17">
        <v>21.885000000000002</v>
      </c>
      <c r="F33" s="19">
        <f>E33-D33</f>
        <v>2</v>
      </c>
    </row>
    <row r="34" spans="1:6" ht="28.15" customHeight="1" x14ac:dyDescent="0.25">
      <c r="A34" s="53" t="s">
        <v>23</v>
      </c>
      <c r="B34" s="2" t="s">
        <v>25</v>
      </c>
      <c r="C34" s="87" t="s">
        <v>83</v>
      </c>
      <c r="D34" s="17">
        <v>4.7729999999999997</v>
      </c>
      <c r="E34" s="17">
        <v>4.7729999999999997</v>
      </c>
      <c r="F34" s="19">
        <f>E34-D34</f>
        <v>0</v>
      </c>
    </row>
    <row r="35" spans="1:6" ht="28.15" customHeight="1" x14ac:dyDescent="0.25">
      <c r="A35" s="53" t="s">
        <v>23</v>
      </c>
      <c r="B35" s="3" t="s">
        <v>65</v>
      </c>
      <c r="C35" s="88" t="s">
        <v>83</v>
      </c>
      <c r="D35" s="18">
        <v>30</v>
      </c>
      <c r="E35" s="21">
        <v>35</v>
      </c>
      <c r="F35" s="19">
        <f>E35-D35</f>
        <v>5</v>
      </c>
    </row>
    <row r="36" spans="1:6" ht="28.15" customHeight="1" x14ac:dyDescent="0.25">
      <c r="A36" s="53" t="s">
        <v>23</v>
      </c>
      <c r="B36" s="3" t="s">
        <v>94</v>
      </c>
      <c r="C36" s="88" t="s">
        <v>87</v>
      </c>
      <c r="D36" s="18">
        <v>2</v>
      </c>
      <c r="E36" s="21">
        <v>0</v>
      </c>
      <c r="F36" s="20">
        <f>E36-D36</f>
        <v>-2</v>
      </c>
    </row>
    <row r="37" spans="1:6" ht="28.15" customHeight="1" x14ac:dyDescent="0.25">
      <c r="A37" s="53" t="s">
        <v>23</v>
      </c>
      <c r="B37" s="2" t="s">
        <v>26</v>
      </c>
      <c r="C37" s="87" t="s">
        <v>83</v>
      </c>
      <c r="D37" s="17">
        <v>3.8740000000000001</v>
      </c>
      <c r="E37" s="17">
        <v>3.8740000000000001</v>
      </c>
      <c r="F37" s="19">
        <f>E37-D37</f>
        <v>0</v>
      </c>
    </row>
    <row r="38" spans="1:6" ht="28.15" customHeight="1" x14ac:dyDescent="0.25">
      <c r="A38" s="53" t="s">
        <v>23</v>
      </c>
      <c r="B38" s="2" t="s">
        <v>27</v>
      </c>
      <c r="C38" s="87" t="s">
        <v>83</v>
      </c>
      <c r="D38" s="17">
        <f>SUM(D39:D42)</f>
        <v>15</v>
      </c>
      <c r="E38" s="17">
        <f t="shared" ref="E38:F38" si="6">SUM(E39:E42)</f>
        <v>30</v>
      </c>
      <c r="F38" s="19">
        <f t="shared" si="6"/>
        <v>15</v>
      </c>
    </row>
    <row r="39" spans="1:6" ht="28.15" customHeight="1" x14ac:dyDescent="0.25">
      <c r="A39" s="53" t="s">
        <v>23</v>
      </c>
      <c r="B39" s="1" t="s">
        <v>28</v>
      </c>
      <c r="C39" s="88" t="s">
        <v>83</v>
      </c>
      <c r="D39" s="18">
        <v>2</v>
      </c>
      <c r="E39" s="18">
        <v>2</v>
      </c>
      <c r="F39" s="20">
        <f>E39-D39</f>
        <v>0</v>
      </c>
    </row>
    <row r="40" spans="1:6" ht="28.15" customHeight="1" x14ac:dyDescent="0.25">
      <c r="A40" s="53" t="s">
        <v>23</v>
      </c>
      <c r="B40" s="1" t="s">
        <v>29</v>
      </c>
      <c r="C40" s="88" t="s">
        <v>83</v>
      </c>
      <c r="D40" s="18">
        <v>2</v>
      </c>
      <c r="E40" s="21">
        <v>2</v>
      </c>
      <c r="F40" s="20">
        <f>E40-D40</f>
        <v>0</v>
      </c>
    </row>
    <row r="41" spans="1:6" ht="28.15" customHeight="1" x14ac:dyDescent="0.25">
      <c r="A41" s="53" t="s">
        <v>23</v>
      </c>
      <c r="B41" s="1" t="s">
        <v>30</v>
      </c>
      <c r="C41" s="88" t="s">
        <v>83</v>
      </c>
      <c r="D41" s="18">
        <v>11</v>
      </c>
      <c r="E41" s="18">
        <v>11</v>
      </c>
      <c r="F41" s="20">
        <f>E41-D41</f>
        <v>0</v>
      </c>
    </row>
    <row r="42" spans="1:6" ht="28.15" customHeight="1" x14ac:dyDescent="0.25">
      <c r="A42" s="55" t="s">
        <v>23</v>
      </c>
      <c r="B42" s="9" t="s">
        <v>66</v>
      </c>
      <c r="C42" s="94" t="s">
        <v>83</v>
      </c>
      <c r="D42" s="24">
        <v>0</v>
      </c>
      <c r="E42" s="24">
        <v>15</v>
      </c>
      <c r="F42" s="70">
        <f>E42-D42</f>
        <v>15</v>
      </c>
    </row>
    <row r="43" spans="1:6" ht="28.15" customHeight="1" thickBot="1" x14ac:dyDescent="0.3">
      <c r="A43" s="56" t="s">
        <v>81</v>
      </c>
      <c r="B43" s="51" t="s">
        <v>31</v>
      </c>
      <c r="C43" s="95" t="s">
        <v>83</v>
      </c>
      <c r="D43" s="23">
        <f>SUM(D33:D38)</f>
        <v>75.532000000000011</v>
      </c>
      <c r="E43" s="23">
        <f t="shared" ref="E43" si="7">SUM(E33:E38)</f>
        <v>95.531999999999996</v>
      </c>
      <c r="F43" s="71">
        <f>SUM(F33:F39)</f>
        <v>20</v>
      </c>
    </row>
    <row r="44" spans="1:6" ht="28.15" customHeight="1" x14ac:dyDescent="0.25">
      <c r="A44" s="53" t="s">
        <v>32</v>
      </c>
      <c r="B44" s="2" t="s">
        <v>33</v>
      </c>
      <c r="C44" s="88" t="s">
        <v>83</v>
      </c>
      <c r="D44" s="18">
        <v>80</v>
      </c>
      <c r="E44" s="17">
        <v>81</v>
      </c>
      <c r="F44" s="19">
        <f>E44-D44</f>
        <v>1</v>
      </c>
    </row>
    <row r="45" spans="1:6" ht="28.15" customHeight="1" x14ac:dyDescent="0.25">
      <c r="A45" s="53" t="s">
        <v>32</v>
      </c>
      <c r="B45" s="2" t="s">
        <v>34</v>
      </c>
      <c r="C45" s="87" t="s">
        <v>83</v>
      </c>
      <c r="D45" s="17">
        <v>42.783999999999999</v>
      </c>
      <c r="E45" s="17">
        <v>45</v>
      </c>
      <c r="F45" s="19">
        <f>E45-D45</f>
        <v>2.2160000000000011</v>
      </c>
    </row>
    <row r="46" spans="1:6" ht="28.15" customHeight="1" x14ac:dyDescent="0.25">
      <c r="A46" s="53" t="s">
        <v>32</v>
      </c>
      <c r="B46" s="2" t="s">
        <v>35</v>
      </c>
      <c r="C46" s="87" t="s">
        <v>83</v>
      </c>
      <c r="D46" s="17">
        <v>42.119</v>
      </c>
      <c r="E46" s="17">
        <v>43.119</v>
      </c>
      <c r="F46" s="19">
        <f>E46-D46</f>
        <v>1</v>
      </c>
    </row>
    <row r="47" spans="1:6" ht="28.15" customHeight="1" x14ac:dyDescent="0.25">
      <c r="A47" s="53" t="s">
        <v>32</v>
      </c>
      <c r="B47" s="2" t="s">
        <v>36</v>
      </c>
      <c r="C47" s="87" t="s">
        <v>83</v>
      </c>
      <c r="D47" s="17">
        <v>12.25</v>
      </c>
      <c r="E47" s="17">
        <v>12.25</v>
      </c>
      <c r="F47" s="19">
        <f>E47-D47</f>
        <v>0</v>
      </c>
    </row>
    <row r="48" spans="1:6" ht="28.15" customHeight="1" x14ac:dyDescent="0.25">
      <c r="A48" s="53" t="s">
        <v>32</v>
      </c>
      <c r="B48" s="2" t="s">
        <v>37</v>
      </c>
      <c r="C48" s="87" t="s">
        <v>83</v>
      </c>
      <c r="D48" s="17">
        <v>118.18300000000001</v>
      </c>
      <c r="E48" s="17">
        <v>128.18299999999999</v>
      </c>
      <c r="F48" s="19">
        <f>E48-D48</f>
        <v>9.9999999999999858</v>
      </c>
    </row>
    <row r="49" spans="1:6" ht="28.15" customHeight="1" x14ac:dyDescent="0.25">
      <c r="A49" s="53" t="s">
        <v>32</v>
      </c>
      <c r="B49" s="2" t="s">
        <v>38</v>
      </c>
      <c r="C49" s="87" t="s">
        <v>83</v>
      </c>
      <c r="D49" s="17">
        <f>SUM(D50:D51)</f>
        <v>4</v>
      </c>
      <c r="E49" s="17">
        <f t="shared" ref="E49:F49" si="8">SUM(E50:E51)</f>
        <v>4.2</v>
      </c>
      <c r="F49" s="19">
        <f t="shared" si="8"/>
        <v>0.20000000000000018</v>
      </c>
    </row>
    <row r="50" spans="1:6" ht="28.15" customHeight="1" x14ac:dyDescent="0.25">
      <c r="A50" s="53" t="s">
        <v>32</v>
      </c>
      <c r="B50" s="1" t="s">
        <v>39</v>
      </c>
      <c r="C50" s="88" t="s">
        <v>83</v>
      </c>
      <c r="D50" s="18">
        <v>4</v>
      </c>
      <c r="E50" s="21">
        <v>4.2</v>
      </c>
      <c r="F50" s="65">
        <f>E50-D50</f>
        <v>0.20000000000000018</v>
      </c>
    </row>
    <row r="51" spans="1:6" ht="28.15" customHeight="1" x14ac:dyDescent="0.25">
      <c r="A51" s="53" t="s">
        <v>32</v>
      </c>
      <c r="B51" s="1" t="s">
        <v>69</v>
      </c>
      <c r="C51" s="89" t="s">
        <v>83</v>
      </c>
      <c r="D51" s="21">
        <v>0</v>
      </c>
      <c r="E51" s="21">
        <v>0</v>
      </c>
      <c r="F51" s="65">
        <f>E51-D51</f>
        <v>0</v>
      </c>
    </row>
    <row r="52" spans="1:6" ht="28.15" customHeight="1" x14ac:dyDescent="0.25">
      <c r="A52" s="53" t="s">
        <v>32</v>
      </c>
      <c r="B52" s="2" t="s">
        <v>40</v>
      </c>
      <c r="C52" s="87" t="s">
        <v>83</v>
      </c>
      <c r="D52" s="17">
        <f>SUM(D53:D54)</f>
        <v>9.6999999999999993</v>
      </c>
      <c r="E52" s="17">
        <f t="shared" ref="E52:F52" si="9">SUM(E53:E54)</f>
        <v>10.7</v>
      </c>
      <c r="F52" s="19">
        <f t="shared" si="9"/>
        <v>1</v>
      </c>
    </row>
    <row r="53" spans="1:6" ht="28.15" customHeight="1" x14ac:dyDescent="0.25">
      <c r="A53" s="53" t="s">
        <v>32</v>
      </c>
      <c r="B53" s="1" t="s">
        <v>41</v>
      </c>
      <c r="C53" s="88" t="s">
        <v>83</v>
      </c>
      <c r="D53" s="18">
        <v>9.6999999999999993</v>
      </c>
      <c r="E53" s="21">
        <v>10.7</v>
      </c>
      <c r="F53" s="65">
        <f>E53-D53</f>
        <v>1</v>
      </c>
    </row>
    <row r="54" spans="1:6" ht="28.15" customHeight="1" x14ac:dyDescent="0.25">
      <c r="A54" s="53" t="s">
        <v>32</v>
      </c>
      <c r="B54" s="1" t="s">
        <v>70</v>
      </c>
      <c r="C54" s="89" t="s">
        <v>83</v>
      </c>
      <c r="D54" s="21">
        <v>0</v>
      </c>
      <c r="E54" s="21">
        <v>0</v>
      </c>
      <c r="F54" s="65">
        <f>E54-D54</f>
        <v>0</v>
      </c>
    </row>
    <row r="55" spans="1:6" ht="28.15" customHeight="1" x14ac:dyDescent="0.25">
      <c r="A55" s="53" t="s">
        <v>32</v>
      </c>
      <c r="B55" s="2" t="s">
        <v>42</v>
      </c>
      <c r="C55" s="87" t="s">
        <v>83</v>
      </c>
      <c r="D55" s="17">
        <f>SUM(D56:D57)</f>
        <v>11.821</v>
      </c>
      <c r="E55" s="17">
        <f>SUM(E56:E57)</f>
        <v>13.118</v>
      </c>
      <c r="F55" s="19">
        <f>SUM(F56:F57)</f>
        <v>1.2970000000000006</v>
      </c>
    </row>
    <row r="56" spans="1:6" ht="28.15" customHeight="1" x14ac:dyDescent="0.25">
      <c r="A56" s="53" t="s">
        <v>32</v>
      </c>
      <c r="B56" s="1" t="s">
        <v>43</v>
      </c>
      <c r="C56" s="88" t="s">
        <v>83</v>
      </c>
      <c r="D56" s="18">
        <v>11.821</v>
      </c>
      <c r="E56" s="21">
        <v>13.118</v>
      </c>
      <c r="F56" s="65">
        <f>E56-D56</f>
        <v>1.2970000000000006</v>
      </c>
    </row>
    <row r="57" spans="1:6" ht="28.15" customHeight="1" x14ac:dyDescent="0.25">
      <c r="A57" s="53" t="s">
        <v>32</v>
      </c>
      <c r="B57" s="1" t="s">
        <v>71</v>
      </c>
      <c r="C57" s="89" t="s">
        <v>83</v>
      </c>
      <c r="D57" s="21">
        <v>0</v>
      </c>
      <c r="E57" s="21">
        <v>0</v>
      </c>
      <c r="F57" s="65">
        <f>E57-D57</f>
        <v>0</v>
      </c>
    </row>
    <row r="58" spans="1:6" ht="28.15" customHeight="1" x14ac:dyDescent="0.25">
      <c r="A58" s="53" t="s">
        <v>32</v>
      </c>
      <c r="B58" s="8" t="s">
        <v>44</v>
      </c>
      <c r="C58" s="92" t="s">
        <v>83</v>
      </c>
      <c r="D58" s="22">
        <v>116.47</v>
      </c>
      <c r="E58" s="22">
        <v>119</v>
      </c>
      <c r="F58" s="66">
        <f>E58-D58</f>
        <v>2.5300000000000011</v>
      </c>
    </row>
    <row r="59" spans="1:6" ht="28.15" customHeight="1" thickBot="1" x14ac:dyDescent="0.3">
      <c r="A59" s="54" t="s">
        <v>81</v>
      </c>
      <c r="B59" s="51" t="s">
        <v>45</v>
      </c>
      <c r="C59" s="95" t="s">
        <v>83</v>
      </c>
      <c r="D59" s="23">
        <f>D44+D45+D46+D47+D48+D49+D52+D55+D58</f>
        <v>437.327</v>
      </c>
      <c r="E59" s="23">
        <f t="shared" ref="E59:F59" si="10">E44+E45+E46+E47+E48+E49+E52+E55+E58</f>
        <v>456.57</v>
      </c>
      <c r="F59" s="71">
        <f t="shared" si="10"/>
        <v>19.242999999999988</v>
      </c>
    </row>
    <row r="60" spans="1:6" ht="28.15" customHeight="1" x14ac:dyDescent="0.25">
      <c r="A60" s="57" t="s">
        <v>46</v>
      </c>
      <c r="B60" s="2" t="s">
        <v>47</v>
      </c>
      <c r="C60" s="87" t="s">
        <v>83</v>
      </c>
      <c r="D60" s="17">
        <v>8.1189999999999998</v>
      </c>
      <c r="E60" s="17">
        <v>8.6189999999999998</v>
      </c>
      <c r="F60" s="19">
        <f>E60-D60</f>
        <v>0.5</v>
      </c>
    </row>
    <row r="61" spans="1:6" ht="28.15" customHeight="1" x14ac:dyDescent="0.25">
      <c r="A61" s="57" t="s">
        <v>46</v>
      </c>
      <c r="B61" s="2" t="s">
        <v>48</v>
      </c>
      <c r="C61" s="87" t="s">
        <v>83</v>
      </c>
      <c r="D61" s="17">
        <v>53.115000000000002</v>
      </c>
      <c r="E61" s="17">
        <v>55.241999999999997</v>
      </c>
      <c r="F61" s="19">
        <f>E61-D61</f>
        <v>2.1269999999999953</v>
      </c>
    </row>
    <row r="62" spans="1:6" ht="28.15" customHeight="1" x14ac:dyDescent="0.25">
      <c r="A62" s="57" t="s">
        <v>46</v>
      </c>
      <c r="B62" s="2" t="s">
        <v>49</v>
      </c>
      <c r="C62" s="87" t="s">
        <v>83</v>
      </c>
      <c r="D62" s="17">
        <v>8.4629999999999992</v>
      </c>
      <c r="E62" s="17">
        <v>10</v>
      </c>
      <c r="F62" s="19">
        <f>E62-D62</f>
        <v>1.5370000000000008</v>
      </c>
    </row>
    <row r="63" spans="1:6" ht="28.15" customHeight="1" x14ac:dyDescent="0.25">
      <c r="A63" s="57" t="s">
        <v>46</v>
      </c>
      <c r="B63" s="2" t="s">
        <v>50</v>
      </c>
      <c r="C63" s="87" t="s">
        <v>83</v>
      </c>
      <c r="D63" s="17">
        <f>SUM(D64:D65)</f>
        <v>38.5</v>
      </c>
      <c r="E63" s="17">
        <f>SUM(E64:E65)</f>
        <v>40</v>
      </c>
      <c r="F63" s="19">
        <f t="shared" ref="F63" si="11">SUM(F64:F65)</f>
        <v>1.5</v>
      </c>
    </row>
    <row r="64" spans="1:6" ht="28.15" customHeight="1" x14ac:dyDescent="0.25">
      <c r="A64" s="57" t="s">
        <v>46</v>
      </c>
      <c r="B64" s="1" t="s">
        <v>51</v>
      </c>
      <c r="C64" s="88" t="s">
        <v>83</v>
      </c>
      <c r="D64" s="18">
        <v>36.5</v>
      </c>
      <c r="E64" s="18">
        <v>38</v>
      </c>
      <c r="F64" s="20">
        <f>E64-D64</f>
        <v>1.5</v>
      </c>
    </row>
    <row r="65" spans="1:6" ht="28.15" customHeight="1" x14ac:dyDescent="0.25">
      <c r="A65" s="57" t="s">
        <v>46</v>
      </c>
      <c r="B65" s="1" t="s">
        <v>52</v>
      </c>
      <c r="C65" s="88" t="s">
        <v>83</v>
      </c>
      <c r="D65" s="18">
        <v>2</v>
      </c>
      <c r="E65" s="21">
        <v>2</v>
      </c>
      <c r="F65" s="20">
        <f>E65-D65</f>
        <v>0</v>
      </c>
    </row>
    <row r="66" spans="1:6" ht="28.15" customHeight="1" x14ac:dyDescent="0.25">
      <c r="A66" s="57" t="s">
        <v>46</v>
      </c>
      <c r="B66" s="2" t="s">
        <v>96</v>
      </c>
      <c r="C66" s="87" t="s">
        <v>88</v>
      </c>
      <c r="D66" s="17">
        <v>2</v>
      </c>
      <c r="E66" s="37">
        <v>2</v>
      </c>
      <c r="F66" s="19">
        <f>E66-D66</f>
        <v>0</v>
      </c>
    </row>
    <row r="67" spans="1:6" ht="28.15" customHeight="1" x14ac:dyDescent="0.25">
      <c r="A67" s="57" t="s">
        <v>46</v>
      </c>
      <c r="B67" s="11" t="s">
        <v>53</v>
      </c>
      <c r="C67" s="92" t="s">
        <v>83</v>
      </c>
      <c r="D67" s="22">
        <v>48.570999999999998</v>
      </c>
      <c r="E67" s="22">
        <v>47.15</v>
      </c>
      <c r="F67" s="70">
        <f>E67-D67</f>
        <v>-1.4209999999999994</v>
      </c>
    </row>
    <row r="68" spans="1:6" ht="28.15" customHeight="1" thickBot="1" x14ac:dyDescent="0.3">
      <c r="A68" s="54" t="s">
        <v>81</v>
      </c>
      <c r="B68" s="50" t="s">
        <v>54</v>
      </c>
      <c r="C68" s="96" t="s">
        <v>83</v>
      </c>
      <c r="D68" s="27">
        <f>SUM(D60:D63)+D66+D67</f>
        <v>158.768</v>
      </c>
      <c r="E68" s="27">
        <f>SUM(E60:E63)+E66+E67</f>
        <v>163.011</v>
      </c>
      <c r="F68" s="72">
        <f>SUM(F60:F63)+F66+F67</f>
        <v>4.2429999999999968</v>
      </c>
    </row>
    <row r="69" spans="1:6" ht="28.15" customHeight="1" x14ac:dyDescent="0.25">
      <c r="A69" s="58" t="s">
        <v>55</v>
      </c>
      <c r="B69" s="6" t="s">
        <v>55</v>
      </c>
      <c r="C69" s="97" t="s">
        <v>83</v>
      </c>
      <c r="D69" s="30">
        <v>42.063000000000002</v>
      </c>
      <c r="E69" s="31">
        <v>47.063000000000002</v>
      </c>
      <c r="F69" s="31">
        <f>E69-D69</f>
        <v>5</v>
      </c>
    </row>
    <row r="70" spans="1:6" ht="28.15" customHeight="1" thickBot="1" x14ac:dyDescent="0.3">
      <c r="A70" s="59" t="s">
        <v>56</v>
      </c>
      <c r="B70" s="7" t="s">
        <v>56</v>
      </c>
      <c r="C70" s="98" t="s">
        <v>83</v>
      </c>
      <c r="D70" s="32">
        <v>13.871</v>
      </c>
      <c r="E70" s="38">
        <v>41.643999999999998</v>
      </c>
      <c r="F70" s="73">
        <f>E70-D70</f>
        <v>27.772999999999996</v>
      </c>
    </row>
    <row r="71" spans="1:6" ht="28.15" customHeight="1" thickBot="1" x14ac:dyDescent="0.3">
      <c r="A71" s="60" t="s">
        <v>89</v>
      </c>
      <c r="B71" s="4" t="s">
        <v>57</v>
      </c>
      <c r="C71" s="99" t="s">
        <v>83</v>
      </c>
      <c r="D71" s="39">
        <f t="shared" ref="D71" si="12">D22+D32+D43+D59+D68+D69+D70</f>
        <v>2428.3130000000001</v>
      </c>
      <c r="E71" s="39">
        <f>E22+E32+E43+E59+E68+E69+E70</f>
        <v>2649.6369999999997</v>
      </c>
      <c r="F71" s="74">
        <f>F22+F32+F43+F59+F68+F69+F70</f>
        <v>221.32399999999996</v>
      </c>
    </row>
    <row r="72" spans="1:6" ht="28.15" customHeight="1" x14ac:dyDescent="0.25">
      <c r="A72" s="61" t="s">
        <v>59</v>
      </c>
      <c r="B72" s="14" t="s">
        <v>92</v>
      </c>
      <c r="C72" s="100" t="s">
        <v>87</v>
      </c>
      <c r="D72" s="20">
        <v>-30</v>
      </c>
      <c r="E72" s="18">
        <v>-35</v>
      </c>
      <c r="F72" s="19">
        <f>E72-D72</f>
        <v>-5</v>
      </c>
    </row>
    <row r="73" spans="1:6" ht="28.15" customHeight="1" x14ac:dyDescent="0.25">
      <c r="A73" s="61" t="s">
        <v>59</v>
      </c>
      <c r="B73" s="14" t="s">
        <v>60</v>
      </c>
      <c r="C73" s="100" t="s">
        <v>83</v>
      </c>
      <c r="D73" s="20">
        <v>-2</v>
      </c>
      <c r="E73" s="21">
        <v>0</v>
      </c>
      <c r="F73" s="19">
        <f>E73-D73</f>
        <v>2</v>
      </c>
    </row>
    <row r="74" spans="1:6" ht="28.15" customHeight="1" x14ac:dyDescent="0.25">
      <c r="A74" s="61" t="s">
        <v>59</v>
      </c>
      <c r="B74" s="15" t="s">
        <v>91</v>
      </c>
      <c r="C74" s="101" t="s">
        <v>84</v>
      </c>
      <c r="D74" s="19">
        <v>-27.7</v>
      </c>
      <c r="E74" s="17">
        <v>-27.7</v>
      </c>
      <c r="F74" s="19">
        <f>E74-D74</f>
        <v>0</v>
      </c>
    </row>
    <row r="75" spans="1:6" ht="28.15" customHeight="1" x14ac:dyDescent="0.25">
      <c r="A75" s="61" t="s">
        <v>59</v>
      </c>
      <c r="B75" s="15" t="s">
        <v>90</v>
      </c>
      <c r="C75" s="101" t="s">
        <v>88</v>
      </c>
      <c r="D75" s="19">
        <v>-2</v>
      </c>
      <c r="E75" s="17">
        <v>-2</v>
      </c>
      <c r="F75" s="19">
        <f>E75-D75</f>
        <v>0</v>
      </c>
    </row>
    <row r="76" spans="1:6" ht="28.15" customHeight="1" thickBot="1" x14ac:dyDescent="0.3">
      <c r="A76" s="61" t="s">
        <v>59</v>
      </c>
      <c r="B76" s="16" t="s">
        <v>53</v>
      </c>
      <c r="C76" s="101" t="s">
        <v>83</v>
      </c>
      <c r="D76" s="19">
        <v>-48.570999999999998</v>
      </c>
      <c r="E76" s="17">
        <v>-47.15</v>
      </c>
      <c r="F76" s="19">
        <f>E76-D76</f>
        <v>1.4209999999999994</v>
      </c>
    </row>
    <row r="77" spans="1:6" ht="28.15" customHeight="1" x14ac:dyDescent="0.25">
      <c r="A77" s="78" t="s">
        <v>89</v>
      </c>
      <c r="B77" s="79" t="s">
        <v>61</v>
      </c>
      <c r="C77" s="102" t="s">
        <v>83</v>
      </c>
      <c r="D77" s="80">
        <f>D71+SUM(D72:D76)</f>
        <v>2318.0419999999999</v>
      </c>
      <c r="E77" s="81">
        <f>E71+SUM(E72:E76)</f>
        <v>2537.7869999999998</v>
      </c>
      <c r="F77" s="80">
        <f>F71+SUM(F72:F76)</f>
        <v>219.74499999999995</v>
      </c>
    </row>
    <row r="78" spans="1:6" ht="28.15" customHeight="1" thickBot="1" x14ac:dyDescent="0.3">
      <c r="A78" s="40"/>
      <c r="B78" s="40"/>
      <c r="C78" s="40"/>
      <c r="D78" s="40"/>
      <c r="E78" s="41"/>
      <c r="F78" s="41"/>
    </row>
    <row r="79" spans="1:6" ht="28.15" customHeight="1" thickBot="1" x14ac:dyDescent="0.3">
      <c r="A79" s="82" t="s">
        <v>93</v>
      </c>
      <c r="B79" s="40"/>
      <c r="C79" s="40"/>
      <c r="D79" s="40"/>
      <c r="E79" s="84"/>
      <c r="F79" s="84"/>
    </row>
    <row r="80" spans="1:6" ht="28.15" customHeight="1" x14ac:dyDescent="0.25">
      <c r="A80" s="42" t="s">
        <v>75</v>
      </c>
      <c r="B80" s="83"/>
      <c r="C80" s="83"/>
      <c r="D80" s="83"/>
      <c r="E80" s="42"/>
      <c r="F80" s="42"/>
    </row>
    <row r="81" spans="1:6" ht="28.15" customHeight="1" x14ac:dyDescent="0.25">
      <c r="A81" s="42" t="s">
        <v>76</v>
      </c>
      <c r="B81" s="42"/>
      <c r="C81" s="42"/>
      <c r="D81" s="42"/>
      <c r="E81" s="42"/>
      <c r="F81" s="42"/>
    </row>
    <row r="82" spans="1:6" ht="28.15" customHeight="1" x14ac:dyDescent="0.25">
      <c r="A82" s="86" t="s">
        <v>77</v>
      </c>
      <c r="B82" s="85"/>
      <c r="C82" s="85"/>
      <c r="D82" s="85"/>
      <c r="E82" s="43"/>
      <c r="F82" s="43"/>
    </row>
    <row r="83" spans="1:6" ht="28.15" customHeight="1" x14ac:dyDescent="0.25">
      <c r="A83" s="86" t="s">
        <v>78</v>
      </c>
      <c r="B83" s="85"/>
      <c r="C83" s="85"/>
      <c r="D83" s="85"/>
      <c r="E83" s="43"/>
      <c r="F83" s="43"/>
    </row>
    <row r="84" spans="1:6" ht="28.15" customHeight="1" x14ac:dyDescent="0.25">
      <c r="A84" s="40"/>
      <c r="B84" s="40"/>
      <c r="C84" s="40"/>
      <c r="D84" s="40"/>
      <c r="E84" s="40"/>
      <c r="F84" s="40"/>
    </row>
    <row r="85" spans="1:6" ht="28.15" customHeight="1" x14ac:dyDescent="0.25">
      <c r="A85" s="40"/>
      <c r="B85" s="40"/>
      <c r="C85" s="40"/>
      <c r="D85" s="40"/>
      <c r="E85" s="40"/>
      <c r="F85" s="40"/>
    </row>
  </sheetData>
  <phoneticPr fontId="16" type="noConversion"/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2023 Omnibus APT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ACL FY 2023 Omnibus</dc:title>
  <dc:creator>Loss, Madeline (ACL)</dc:creator>
  <cp:lastModifiedBy>Chris Dizon</cp:lastModifiedBy>
  <dcterms:created xsi:type="dcterms:W3CDTF">2022-11-15T20:39:22Z</dcterms:created>
  <dcterms:modified xsi:type="dcterms:W3CDTF">2023-02-06T16:18:39Z</dcterms:modified>
</cp:coreProperties>
</file>